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iwanis\Finance Committee\2018-2019\Budget Task Force\"/>
    </mc:Choice>
  </mc:AlternateContent>
  <bookViews>
    <workbookView xWindow="0" yWindow="0" windowWidth="21600" windowHeight="9300"/>
  </bookViews>
  <sheets>
    <sheet name="2018-2019" sheetId="1" r:id="rId1"/>
  </sheets>
  <definedNames>
    <definedName name="_Order1" hidden="1">255</definedName>
    <definedName name="_Order2" hidden="1">255</definedName>
    <definedName name="_xlnm.Print_Area" localSheetId="0">'2018-2019'!$A$4:$N$204</definedName>
    <definedName name="_xlnm.Print_Titles" localSheetId="0">'2018-2019'!$4:$6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4" i="1" l="1"/>
  <c r="O204" i="1"/>
  <c r="N204" i="1"/>
  <c r="M204" i="1"/>
  <c r="L204" i="1"/>
  <c r="K204" i="1"/>
  <c r="J204" i="1"/>
  <c r="I204" i="1"/>
  <c r="H204" i="1"/>
  <c r="G204" i="1"/>
  <c r="F204" i="1"/>
  <c r="E204" i="1"/>
  <c r="F202" i="1"/>
  <c r="I188" i="1"/>
  <c r="K187" i="1"/>
  <c r="M186" i="1"/>
  <c r="O185" i="1"/>
  <c r="N182" i="1"/>
  <c r="N192" i="1" s="1"/>
  <c r="L182" i="1"/>
  <c r="L192" i="1" s="1"/>
  <c r="K182" i="1"/>
  <c r="K192" i="1" s="1"/>
  <c r="J182" i="1"/>
  <c r="J192" i="1" s="1"/>
  <c r="H170" i="1" s="1"/>
  <c r="H182" i="1" s="1"/>
  <c r="H192" i="1" s="1"/>
  <c r="I182" i="1"/>
  <c r="I192" i="1" s="1"/>
  <c r="G182" i="1"/>
  <c r="G192" i="1" s="1"/>
  <c r="F182" i="1"/>
  <c r="F192" i="1" s="1"/>
  <c r="B180" i="1"/>
  <c r="E180" i="1" s="1"/>
  <c r="E182" i="1" s="1"/>
  <c r="E192" i="1" s="1"/>
  <c r="B177" i="1"/>
  <c r="K176" i="1"/>
  <c r="M175" i="1"/>
  <c r="M182" i="1" s="1"/>
  <c r="M192" i="1" s="1"/>
  <c r="P174" i="1"/>
  <c r="P182" i="1" s="1"/>
  <c r="P192" i="1" s="1"/>
  <c r="D174" i="1"/>
  <c r="B174" i="1"/>
  <c r="O174" i="1" s="1"/>
  <c r="O182" i="1" s="1"/>
  <c r="O192" i="1" s="1"/>
  <c r="A174" i="1"/>
  <c r="P160" i="1"/>
  <c r="O160" i="1"/>
  <c r="N160" i="1"/>
  <c r="L160" i="1"/>
  <c r="J160" i="1"/>
  <c r="H160" i="1"/>
  <c r="G160" i="1"/>
  <c r="B158" i="1"/>
  <c r="B155" i="1"/>
  <c r="K154" i="1"/>
  <c r="K160" i="1" s="1"/>
  <c r="M153" i="1"/>
  <c r="M160" i="1" s="1"/>
  <c r="P144" i="1"/>
  <c r="O144" i="1"/>
  <c r="N144" i="1"/>
  <c r="M144" i="1"/>
  <c r="L144" i="1"/>
  <c r="K144" i="1"/>
  <c r="J144" i="1"/>
  <c r="H144" i="1"/>
  <c r="G144" i="1"/>
  <c r="F144" i="1"/>
  <c r="E144" i="1"/>
  <c r="P139" i="1"/>
  <c r="O139" i="1"/>
  <c r="N139" i="1"/>
  <c r="M139" i="1"/>
  <c r="L139" i="1"/>
  <c r="K139" i="1"/>
  <c r="J139" i="1"/>
  <c r="H139" i="1"/>
  <c r="G139" i="1"/>
  <c r="F139" i="1"/>
  <c r="E139" i="1"/>
  <c r="P125" i="1"/>
  <c r="O125" i="1"/>
  <c r="N125" i="1"/>
  <c r="M125" i="1"/>
  <c r="L125" i="1"/>
  <c r="K125" i="1"/>
  <c r="J125" i="1"/>
  <c r="H125" i="1"/>
  <c r="G125" i="1"/>
  <c r="F125" i="1"/>
  <c r="E125" i="1"/>
  <c r="P104" i="1"/>
  <c r="O104" i="1"/>
  <c r="N104" i="1"/>
  <c r="M104" i="1"/>
  <c r="L104" i="1"/>
  <c r="K104" i="1"/>
  <c r="J104" i="1"/>
  <c r="H104" i="1"/>
  <c r="G104" i="1"/>
  <c r="F104" i="1"/>
  <c r="E104" i="1"/>
  <c r="P93" i="1"/>
  <c r="P162" i="1" s="1"/>
  <c r="O93" i="1"/>
  <c r="O162" i="1" s="1"/>
  <c r="N93" i="1"/>
  <c r="N162" i="1" s="1"/>
  <c r="N165" i="1" s="1"/>
  <c r="L93" i="1"/>
  <c r="L162" i="1" s="1"/>
  <c r="K93" i="1"/>
  <c r="J93" i="1"/>
  <c r="J162" i="1" s="1"/>
  <c r="J165" i="1" s="1"/>
  <c r="H93" i="1"/>
  <c r="H162" i="1" s="1"/>
  <c r="G93" i="1"/>
  <c r="G162" i="1" s="1"/>
  <c r="F93" i="1"/>
  <c r="E93" i="1"/>
  <c r="M76" i="1"/>
  <c r="M93" i="1" s="1"/>
  <c r="P59" i="1"/>
  <c r="P165" i="1" s="1"/>
  <c r="N59" i="1"/>
  <c r="L59" i="1"/>
  <c r="J59" i="1"/>
  <c r="H59" i="1"/>
  <c r="H165" i="1" s="1"/>
  <c r="G59" i="1"/>
  <c r="E48" i="1"/>
  <c r="E152" i="1" s="1"/>
  <c r="E160" i="1" s="1"/>
  <c r="B48" i="1"/>
  <c r="F47" i="1"/>
  <c r="F59" i="1" s="1"/>
  <c r="B45" i="1"/>
  <c r="K44" i="1"/>
  <c r="M43" i="1"/>
  <c r="B43" i="1"/>
  <c r="B42" i="1"/>
  <c r="A42" i="1"/>
  <c r="E39" i="1"/>
  <c r="O33" i="1"/>
  <c r="O59" i="1" s="1"/>
  <c r="O165" i="1" s="1"/>
  <c r="E26" i="1"/>
  <c r="A21" i="1"/>
  <c r="A20" i="1"/>
  <c r="E17" i="1"/>
  <c r="E59" i="1" s="1"/>
  <c r="K13" i="1"/>
  <c r="K59" i="1" s="1"/>
  <c r="M12" i="1"/>
  <c r="M59" i="1" s="1"/>
  <c r="L165" i="1" l="1"/>
  <c r="E162" i="1"/>
  <c r="E165" i="1" s="1"/>
  <c r="G165" i="1"/>
  <c r="K162" i="1"/>
  <c r="K165" i="1" s="1"/>
  <c r="M162" i="1"/>
  <c r="M165" i="1" s="1"/>
  <c r="F152" i="1"/>
  <c r="F160" i="1" s="1"/>
  <c r="F162" i="1" s="1"/>
  <c r="F165" i="1" s="1"/>
</calcChain>
</file>

<file path=xl/comments1.xml><?xml version="1.0" encoding="utf-8"?>
<comments xmlns="http://schemas.openxmlformats.org/spreadsheetml/2006/main">
  <authors>
    <author>Pete Horton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Original number was 12500
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Current rate is $55296.  Changing to $57500 should be fine.</t>
        </r>
      </text>
    </comment>
  </commentList>
</comments>
</file>

<file path=xl/sharedStrings.xml><?xml version="1.0" encoding="utf-8"?>
<sst xmlns="http://schemas.openxmlformats.org/spreadsheetml/2006/main" count="215" uniqueCount="172">
  <si>
    <t>CALIFORNIA-NEVADA-HAWAII DISTRICT OF KIWANIS INTERNATIONAL</t>
  </si>
  <si>
    <t>2015-2016 DISTRICT BUDGET COVERING GENERAL OPERATING FUND</t>
  </si>
  <si>
    <t>CAL-NEV-HA PUBLICATION AND INTERNATIONAL CONVENTION TRAVEL FUND</t>
  </si>
  <si>
    <t>Approved</t>
  </si>
  <si>
    <t xml:space="preserve">Approved </t>
  </si>
  <si>
    <t>2018-2019</t>
  </si>
  <si>
    <t>2017-2018</t>
  </si>
  <si>
    <t>2016-2017</t>
  </si>
  <si>
    <t>2015-2016</t>
  </si>
  <si>
    <t>2014-2015</t>
  </si>
  <si>
    <t>2013-2014</t>
  </si>
  <si>
    <t>2012-2013</t>
  </si>
  <si>
    <t>Budget</t>
  </si>
  <si>
    <t>Actual</t>
  </si>
  <si>
    <t>GENERAL OPERATING FUND</t>
  </si>
  <si>
    <t>REVENUE:</t>
  </si>
  <si>
    <t>Number</t>
  </si>
  <si>
    <t>Rate</t>
  </si>
  <si>
    <t>Membership, Per Capita</t>
  </si>
  <si>
    <t>FY 2012-2013</t>
  </si>
  <si>
    <t>FY 2013-2014</t>
  </si>
  <si>
    <t>FY 2014-2015</t>
  </si>
  <si>
    <t>FY 2015-2016</t>
  </si>
  <si>
    <t>FY 2016-2017</t>
  </si>
  <si>
    <t>FY 2017-2018</t>
  </si>
  <si>
    <t>FY 2018-2019</t>
  </si>
  <si>
    <t>New Member Add Fee</t>
  </si>
  <si>
    <t xml:space="preserve"> </t>
  </si>
  <si>
    <t xml:space="preserve">FY 2014-2015 </t>
  </si>
  <si>
    <t xml:space="preserve">Mid-Year Conference </t>
  </si>
  <si>
    <t>Foundation-Office Support</t>
  </si>
  <si>
    <t>Investment Income</t>
  </si>
  <si>
    <t>District Convention</t>
  </si>
  <si>
    <t>Cal-Nev-Ha Publication Subscriptions</t>
  </si>
  <si>
    <t>FY 2012-2013 Honorary</t>
  </si>
  <si>
    <t>FY 2013-2014 Honorary</t>
  </si>
  <si>
    <t>FY 2014-2015 Honorary</t>
  </si>
  <si>
    <t>FY 2015-2016 Honorary</t>
  </si>
  <si>
    <t>FY 2016-2017 Honorary</t>
  </si>
  <si>
    <t>FY 2017-2018 Honorary</t>
  </si>
  <si>
    <t>FY 2018-2019 Honorary</t>
  </si>
  <si>
    <t>International Convention Travel</t>
  </si>
  <si>
    <t>Cal-Nev-Ha Magazine Sponsorships</t>
  </si>
  <si>
    <t>Printing &amp; Copy Reimbursements</t>
  </si>
  <si>
    <t>Shipping Reimbursements</t>
  </si>
  <si>
    <t>SLP Operations Support</t>
  </si>
  <si>
    <t>SLP One time transition Funding</t>
  </si>
  <si>
    <t>Life Member Fees</t>
  </si>
  <si>
    <t>Background Check</t>
  </si>
  <si>
    <t>KI Membership Support Grant(s)</t>
  </si>
  <si>
    <t>Team Supplies(District Sales Items)****</t>
  </si>
  <si>
    <t>TOTAL GENERAL FUND REVENUE</t>
  </si>
  <si>
    <t>EXPENDITURES:</t>
  </si>
  <si>
    <t>SALARIES AND OFFICE</t>
  </si>
  <si>
    <t>Audit Fees</t>
  </si>
  <si>
    <t>Background Checks</t>
  </si>
  <si>
    <t>Bank Charges</t>
  </si>
  <si>
    <t>Computer Supplies &amp; Software</t>
  </si>
  <si>
    <t>Dues &amp; Subscriptions</t>
  </si>
  <si>
    <t>Equipment Maintenance</t>
  </si>
  <si>
    <t>Insurance - Workers Comp</t>
  </si>
  <si>
    <t>Insurance and Bonds</t>
  </si>
  <si>
    <t>Leased Equipment</t>
  </si>
  <si>
    <t>Medical/Life Insurance</t>
  </si>
  <si>
    <t>Mileage Reimbursements-Staff</t>
  </si>
  <si>
    <t>Office Lease, Utilities &amp; Maintenance</t>
  </si>
  <si>
    <t>Office Supplies</t>
  </si>
  <si>
    <t>Payroll Taxes</t>
  </si>
  <si>
    <t xml:space="preserve">Pension Plan </t>
  </si>
  <si>
    <t>Postage and Freight</t>
  </si>
  <si>
    <t>Printing</t>
  </si>
  <si>
    <t xml:space="preserve">Professional Fees </t>
  </si>
  <si>
    <t>Salary Office Personnel</t>
  </si>
  <si>
    <t>Salary Part Time/Overtime</t>
  </si>
  <si>
    <t xml:space="preserve">Salary-Director of Service Leadership Programs </t>
  </si>
  <si>
    <t xml:space="preserve">Salary-District Secretary </t>
  </si>
  <si>
    <t>Secretary Automobile Allowance</t>
  </si>
  <si>
    <t>Staff Travel &amp; Meeting Expense</t>
  </si>
  <si>
    <t>Stationery &amp; Envelopes</t>
  </si>
  <si>
    <t>Tax &amp; License</t>
  </si>
  <si>
    <t xml:space="preserve">Telephone </t>
  </si>
  <si>
    <t>Travel District Secretary</t>
  </si>
  <si>
    <t>Uncollectible Debt</t>
  </si>
  <si>
    <t>Vacation Accruals</t>
  </si>
  <si>
    <t xml:space="preserve">  Total-Salaries and Office</t>
  </si>
  <si>
    <t>DISTRICT OFFICERS *</t>
  </si>
  <si>
    <t>Governor Travel &amp; Office</t>
  </si>
  <si>
    <t>Governor-elect Travel &amp; Office</t>
  </si>
  <si>
    <t>Immed Past Gov Travel &amp; Office</t>
  </si>
  <si>
    <t>Treasurer Travel &amp; Office</t>
  </si>
  <si>
    <t>Trustee Training</t>
  </si>
  <si>
    <t>Lt. Governor's Training</t>
  </si>
  <si>
    <t>Parliamentariam</t>
  </si>
  <si>
    <t>District Trustees Travel</t>
  </si>
  <si>
    <t>Lt. Governor's Office &amp; Travel</t>
  </si>
  <si>
    <t xml:space="preserve">  Total District Officers</t>
  </si>
  <si>
    <t>DISTRICT COMMITTEES/CABINET</t>
  </si>
  <si>
    <t>Audit Committee</t>
  </si>
  <si>
    <t>Contingency Fund</t>
  </si>
  <si>
    <t>Convention Site &amp; Selection</t>
  </si>
  <si>
    <t>Distinguished Kiwanian Program</t>
  </si>
  <si>
    <t>Finance Committee</t>
  </si>
  <si>
    <t>Governor's Counselors</t>
  </si>
  <si>
    <t>Governor's Theme Pins (15)</t>
  </si>
  <si>
    <t>Inter-Club Committee</t>
  </si>
  <si>
    <t>International President's Visit</t>
  </si>
  <si>
    <t>Membership</t>
  </si>
  <si>
    <t>Membership-TAG Trainings</t>
  </si>
  <si>
    <t>New Club Building</t>
  </si>
  <si>
    <t>Patriotism Committee</t>
  </si>
  <si>
    <t>Policy Committee</t>
  </si>
  <si>
    <t>Realignment Committee</t>
  </si>
  <si>
    <t>Search Committee</t>
  </si>
  <si>
    <t>Strategic Planning Committee</t>
  </si>
  <si>
    <t>Teleconferencing</t>
  </si>
  <si>
    <t>Trustee Board Meeting</t>
  </si>
  <si>
    <t xml:space="preserve">  Total Committees &amp; Cabinet</t>
  </si>
  <si>
    <t>SERVICE LEADERSHIP PROGRAMS</t>
  </si>
  <si>
    <t>Aktion Club Committee</t>
  </si>
  <si>
    <t>Builder's Club Committee</t>
  </si>
  <si>
    <t>Circle K Administrator</t>
  </si>
  <si>
    <t>Circle K Committee</t>
  </si>
  <si>
    <t>Director of SLP-Travel Expense</t>
  </si>
  <si>
    <t>K Kids Committee</t>
  </si>
  <si>
    <t>Key Club Administrator</t>
  </si>
  <si>
    <t xml:space="preserve">Key Club Committee </t>
  </si>
  <si>
    <t>Key Leader Coordinators</t>
  </si>
  <si>
    <t>KIWIN'S Key Club District Administrator</t>
  </si>
  <si>
    <t xml:space="preserve">KIWIN'S Key Club Committee </t>
  </si>
  <si>
    <t xml:space="preserve">  Total Service Leadership Programs</t>
  </si>
  <si>
    <t>CAL-NEV-HA PUBLICATION EXPENSE</t>
  </si>
  <si>
    <t>Postage</t>
  </si>
  <si>
    <t>Printing &amp; Publication</t>
  </si>
  <si>
    <t xml:space="preserve">  Total Cal-Nev-Ha Publication</t>
  </si>
  <si>
    <t>DISTRICT SALES ITEMS</t>
  </si>
  <si>
    <t>District Sales Items</t>
  </si>
  <si>
    <t xml:space="preserve">  </t>
  </si>
  <si>
    <t>RESERVES  &amp; OTHER</t>
  </si>
  <si>
    <t xml:space="preserve">Other &lt;Income&gt; </t>
  </si>
  <si>
    <t>Other Expense</t>
  </si>
  <si>
    <t>International Convention Travel (transfer of revenue)</t>
  </si>
  <si>
    <t>General Fund Reserves 2013-2014</t>
  </si>
  <si>
    <t>General Fund Reserves 2014-2015</t>
  </si>
  <si>
    <t>General Fund Reserves 2015-2016</t>
  </si>
  <si>
    <t>General Fund Reserves 2016-2017</t>
  </si>
  <si>
    <t>General Fund Reserves 2017-2018</t>
  </si>
  <si>
    <t>General Fund Reserve 2018-2019</t>
  </si>
  <si>
    <t>Depreciation</t>
  </si>
  <si>
    <t xml:space="preserve">  Total Reserves </t>
  </si>
  <si>
    <t>TOTAL GENERAL FUND OPERATING EXPENSE</t>
  </si>
  <si>
    <t>EXCESS (DEFICIT) OF REVENUE OVER</t>
  </si>
  <si>
    <t>EXPENDITURES-GENERAL FUND</t>
  </si>
  <si>
    <t>INTERNATIONAL CONVENTION TRAVEL FUND</t>
  </si>
  <si>
    <t>Projected Balance Forward</t>
  </si>
  <si>
    <t>Additional Surplus 2016-2017</t>
  </si>
  <si>
    <t>REVENUE</t>
  </si>
  <si>
    <t>Total Available Funds</t>
  </si>
  <si>
    <t>EXPENSE</t>
  </si>
  <si>
    <t>FY 2012-2013 (Vancouver, BC)</t>
  </si>
  <si>
    <t>FY 2013-2014 (Tokyo)</t>
  </si>
  <si>
    <t>FY 2014-2015 Indianapolis</t>
  </si>
  <si>
    <t>FY 2015-2016 Toronto, Canada</t>
  </si>
  <si>
    <t>FY 2016-2017 Paris, France</t>
  </si>
  <si>
    <t>FY 2017-2018 Las Vegas</t>
  </si>
  <si>
    <t>FY 2018-2019 Orlando Fl.</t>
  </si>
  <si>
    <t>ENDING FUND BALANCE</t>
  </si>
  <si>
    <t>SUMMARY OF PER CAPITA DUES</t>
  </si>
  <si>
    <t>General Operating Fund Per Capita</t>
  </si>
  <si>
    <t>Cal-Nev-Ha Publication Subscription</t>
  </si>
  <si>
    <t>International Convention Travel Fund</t>
  </si>
  <si>
    <t xml:space="preserve">  TOTALS</t>
  </si>
  <si>
    <t>Approved by the Board of Trustees: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</si>
</sst>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_)"/>
    <numFmt numFmtId="165" formatCode="0.000%"/>
    <numFmt numFmtId="166" formatCode="#,##0;[Red]#,##0"/>
    <numFmt numFmtId="167" formatCode="mmmm\ d\,\ yyyy"/>
  </numFmts>
  <fonts count="49" x14ac:knownFonts="1">
    <font>
      <sz val="12"/>
      <name val="Helv"/>
    </font>
    <font>
      <sz val="11"/>
      <color theme="1"/>
      <name val="Calibri"/>
      <family val="2"/>
      <scheme val="minor"/>
    </font>
    <font>
      <b/>
      <sz val="11"/>
      <color indexed="18"/>
      <name val="Helv"/>
    </font>
    <font>
      <b/>
      <sz val="11"/>
      <color indexed="12"/>
      <name val="Helv"/>
    </font>
    <font>
      <b/>
      <sz val="11"/>
      <color theme="6" tint="-0.249977111117893"/>
      <name val="Helv"/>
    </font>
    <font>
      <b/>
      <sz val="11"/>
      <color theme="9" tint="-0.249977111117893"/>
      <name val="Helv"/>
    </font>
    <font>
      <b/>
      <sz val="11"/>
      <color theme="6" tint="-0.499984740745262"/>
      <name val="Helv"/>
    </font>
    <font>
      <b/>
      <sz val="11"/>
      <color theme="5" tint="-0.249977111117893"/>
      <name val="Helv"/>
    </font>
    <font>
      <b/>
      <sz val="11"/>
      <color rgb="FF00B050"/>
      <name val="Helv"/>
    </font>
    <font>
      <b/>
      <sz val="11"/>
      <name val="Helv"/>
    </font>
    <font>
      <b/>
      <sz val="11"/>
      <color rgb="FF000080"/>
      <name val="Helv"/>
    </font>
    <font>
      <b/>
      <sz val="11"/>
      <color theme="3" tint="-0.249977111117893"/>
      <name val="Helv"/>
    </font>
    <font>
      <b/>
      <u/>
      <sz val="11"/>
      <name val="Helv"/>
    </font>
    <font>
      <b/>
      <sz val="12"/>
      <color indexed="18"/>
      <name val="Helv"/>
    </font>
    <font>
      <b/>
      <sz val="12"/>
      <color theme="6" tint="-0.249977111117893"/>
      <name val="Helv"/>
    </font>
    <font>
      <b/>
      <sz val="12"/>
      <color theme="9" tint="-0.249977111117893"/>
      <name val="Helv"/>
    </font>
    <font>
      <b/>
      <sz val="12"/>
      <color theme="6" tint="-0.499984740745262"/>
      <name val="Helv"/>
    </font>
    <font>
      <b/>
      <sz val="12"/>
      <color theme="5" tint="-0.249977111117893"/>
      <name val="Helv"/>
    </font>
    <font>
      <b/>
      <sz val="12"/>
      <color theme="3" tint="-0.249977111117893"/>
      <name val="Helv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2"/>
      <color rgb="FF00B050"/>
      <name val="Helv"/>
    </font>
    <font>
      <sz val="11"/>
      <color theme="3" tint="-0.249977111117893"/>
      <name val="Calibri"/>
      <family val="2"/>
      <scheme val="minor"/>
    </font>
    <font>
      <b/>
      <sz val="12"/>
      <color rgb="FF002060"/>
      <name val="Helv"/>
    </font>
    <font>
      <b/>
      <sz val="12"/>
      <color rgb="FFC00000"/>
      <name val="Helv"/>
    </font>
    <font>
      <b/>
      <sz val="12"/>
      <color rgb="FF000080"/>
      <name val="Helv"/>
    </font>
    <font>
      <b/>
      <sz val="12"/>
      <color rgb="FFFFFF00"/>
      <name val="Helv"/>
    </font>
    <font>
      <sz val="12"/>
      <color indexed="18"/>
      <name val="Helv"/>
    </font>
    <font>
      <sz val="12"/>
      <color theme="6" tint="-0.249977111117893"/>
      <name val="Helv"/>
    </font>
    <font>
      <sz val="12"/>
      <color theme="9" tint="-0.249977111117893"/>
      <name val="Helv"/>
    </font>
    <font>
      <sz val="12"/>
      <color theme="6" tint="-0.499984740745262"/>
      <name val="Helv"/>
    </font>
    <font>
      <b/>
      <sz val="12"/>
      <color indexed="56"/>
      <name val="Helv"/>
    </font>
    <font>
      <b/>
      <sz val="12"/>
      <name val="Helv"/>
    </font>
    <font>
      <b/>
      <sz val="12"/>
      <color indexed="12"/>
      <name val="Helv"/>
    </font>
    <font>
      <sz val="12"/>
      <color theme="3" tint="-0.249977111117893"/>
      <name val="Helv"/>
    </font>
    <font>
      <b/>
      <sz val="12"/>
      <color rgb="FFFF0000"/>
      <name val="Helv"/>
    </font>
    <font>
      <b/>
      <sz val="12"/>
      <color theme="5"/>
      <name val="Helv"/>
    </font>
    <font>
      <sz val="12"/>
      <color theme="5" tint="-0.249977111117893"/>
      <name val="Helv"/>
    </font>
    <font>
      <sz val="12"/>
      <color rgb="FF00B050"/>
      <name val="Helv"/>
    </font>
    <font>
      <b/>
      <sz val="10"/>
      <name val="Helv"/>
    </font>
    <font>
      <b/>
      <sz val="12"/>
      <color theme="1"/>
      <name val="Helv"/>
    </font>
    <font>
      <b/>
      <sz val="12"/>
      <color theme="9" tint="-0.24994659260841701"/>
      <name val="Helv"/>
    </font>
    <font>
      <b/>
      <sz val="9"/>
      <name val="Helv"/>
    </font>
    <font>
      <sz val="11"/>
      <name val="Helv"/>
    </font>
    <font>
      <sz val="11"/>
      <color theme="6" tint="-0.249977111117893"/>
      <name val="Helv"/>
    </font>
    <font>
      <sz val="11"/>
      <color theme="9" tint="-0.249977111117893"/>
      <name val="Helv"/>
    </font>
    <font>
      <sz val="11"/>
      <color theme="3" tint="-0.249977111117893"/>
      <name val="Helv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39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72">
    <xf numFmtId="39" fontId="0" fillId="0" borderId="0" xfId="0"/>
    <xf numFmtId="39" fontId="2" fillId="2" borderId="0" xfId="0" applyFont="1" applyFill="1" applyAlignment="1" applyProtection="1">
      <alignment horizontal="center"/>
      <protection locked="0"/>
    </xf>
    <xf numFmtId="39" fontId="3" fillId="0" borderId="0" xfId="0" applyNumberFormat="1" applyFont="1" applyProtection="1">
      <protection locked="0"/>
    </xf>
    <xf numFmtId="39" fontId="4" fillId="0" borderId="0" xfId="0" applyNumberFormat="1" applyFont="1" applyAlignment="1" applyProtection="1">
      <alignment horizontal="center"/>
      <protection locked="0"/>
    </xf>
    <xf numFmtId="39" fontId="5" fillId="0" borderId="0" xfId="0" applyNumberFormat="1" applyFont="1" applyAlignment="1" applyProtection="1">
      <alignment horizontal="center"/>
      <protection locked="0"/>
    </xf>
    <xf numFmtId="39" fontId="6" fillId="0" borderId="0" xfId="0" applyNumberFormat="1" applyFont="1" applyAlignment="1" applyProtection="1">
      <alignment horizontal="center"/>
      <protection locked="0"/>
    </xf>
    <xf numFmtId="39" fontId="7" fillId="0" borderId="0" xfId="0" applyFont="1" applyAlignment="1" applyProtection="1">
      <alignment horizontal="center" wrapText="1"/>
      <protection locked="0"/>
    </xf>
    <xf numFmtId="39" fontId="8" fillId="0" borderId="0" xfId="0" applyFont="1" applyAlignment="1" applyProtection="1">
      <alignment horizontal="center" wrapText="1"/>
      <protection locked="0"/>
    </xf>
    <xf numFmtId="39" fontId="2" fillId="0" borderId="0" xfId="0" applyFont="1" applyAlignment="1" applyProtection="1">
      <alignment horizontal="center"/>
      <protection locked="0"/>
    </xf>
    <xf numFmtId="39" fontId="3" fillId="0" borderId="0" xfId="0" applyNumberFormat="1" applyFont="1" applyFill="1" applyProtection="1">
      <protection locked="0"/>
    </xf>
    <xf numFmtId="39" fontId="9" fillId="0" borderId="0" xfId="0" applyFont="1" applyProtection="1">
      <protection locked="0"/>
    </xf>
    <xf numFmtId="39" fontId="4" fillId="0" borderId="0" xfId="0" applyFont="1" applyAlignment="1" applyProtection="1">
      <alignment horizontal="center"/>
      <protection locked="0"/>
    </xf>
    <xf numFmtId="39" fontId="5" fillId="0" borderId="0" xfId="0" applyFont="1" applyAlignment="1" applyProtection="1">
      <alignment horizontal="center"/>
      <protection locked="0"/>
    </xf>
    <xf numFmtId="39" fontId="6" fillId="0" borderId="0" xfId="0" applyFont="1" applyAlignment="1" applyProtection="1">
      <alignment horizontal="center"/>
      <protection locked="0"/>
    </xf>
    <xf numFmtId="39" fontId="7" fillId="0" borderId="0" xfId="0" applyFont="1" applyAlignment="1" applyProtection="1">
      <alignment horizontal="center"/>
      <protection locked="0"/>
    </xf>
    <xf numFmtId="39" fontId="8" fillId="0" borderId="0" xfId="0" applyFont="1" applyAlignment="1" applyProtection="1">
      <alignment horizontal="center"/>
      <protection locked="0"/>
    </xf>
    <xf numFmtId="39" fontId="10" fillId="0" borderId="0" xfId="0" applyFont="1" applyAlignment="1" applyProtection="1">
      <alignment horizontal="center"/>
      <protection locked="0"/>
    </xf>
    <xf numFmtId="39" fontId="11" fillId="0" borderId="0" xfId="0" applyFont="1" applyFill="1" applyAlignment="1" applyProtection="1">
      <alignment horizontal="center"/>
      <protection locked="0"/>
    </xf>
    <xf numFmtId="39" fontId="9" fillId="0" borderId="1" xfId="0" applyFont="1" applyBorder="1" applyProtection="1">
      <protection locked="0"/>
    </xf>
    <xf numFmtId="39" fontId="12" fillId="0" borderId="1" xfId="0" applyFont="1" applyBorder="1" applyProtection="1">
      <protection locked="0"/>
    </xf>
    <xf numFmtId="39" fontId="4" fillId="0" borderId="2" xfId="0" applyFont="1" applyBorder="1" applyAlignment="1" applyProtection="1">
      <alignment horizontal="center"/>
      <protection locked="0"/>
    </xf>
    <xf numFmtId="39" fontId="5" fillId="0" borderId="2" xfId="0" applyFont="1" applyBorder="1" applyAlignment="1" applyProtection="1">
      <alignment horizontal="center"/>
      <protection locked="0"/>
    </xf>
    <xf numFmtId="39" fontId="6" fillId="0" borderId="2" xfId="0" applyFont="1" applyBorder="1" applyAlignment="1" applyProtection="1">
      <alignment horizontal="center"/>
      <protection locked="0"/>
    </xf>
    <xf numFmtId="39" fontId="7" fillId="0" borderId="2" xfId="0" applyFont="1" applyBorder="1" applyAlignment="1" applyProtection="1">
      <alignment horizontal="center"/>
      <protection locked="0"/>
    </xf>
    <xf numFmtId="39" fontId="8" fillId="0" borderId="2" xfId="0" applyFont="1" applyBorder="1" applyAlignment="1" applyProtection="1">
      <alignment horizontal="center"/>
      <protection locked="0"/>
    </xf>
    <xf numFmtId="39" fontId="10" fillId="0" borderId="2" xfId="0" applyFont="1" applyBorder="1" applyAlignment="1" applyProtection="1">
      <alignment horizontal="center"/>
      <protection locked="0"/>
    </xf>
    <xf numFmtId="39" fontId="11" fillId="0" borderId="2" xfId="0" applyFont="1" applyFill="1" applyBorder="1" applyAlignment="1" applyProtection="1">
      <alignment horizontal="center"/>
      <protection locked="0"/>
    </xf>
    <xf numFmtId="39" fontId="13" fillId="0" borderId="0" xfId="0" applyNumberFormat="1" applyFont="1" applyProtection="1">
      <protection locked="0"/>
    </xf>
    <xf numFmtId="39" fontId="14" fillId="0" borderId="0" xfId="0" applyNumberFormat="1" applyFont="1" applyProtection="1">
      <protection locked="0"/>
    </xf>
    <xf numFmtId="39" fontId="15" fillId="0" borderId="0" xfId="0" applyNumberFormat="1" applyFont="1" applyProtection="1">
      <protection locked="0"/>
    </xf>
    <xf numFmtId="39" fontId="16" fillId="0" borderId="3" xfId="0" applyNumberFormat="1" applyFont="1" applyBorder="1" applyProtection="1">
      <protection locked="0"/>
    </xf>
    <xf numFmtId="39" fontId="16" fillId="0" borderId="0" xfId="0" applyNumberFormat="1" applyFont="1" applyBorder="1" applyProtection="1">
      <protection locked="0"/>
    </xf>
    <xf numFmtId="39" fontId="17" fillId="0" borderId="0" xfId="0" applyNumberFormat="1" applyFont="1" applyProtection="1">
      <protection locked="0"/>
    </xf>
    <xf numFmtId="39" fontId="18" fillId="0" borderId="0" xfId="0" applyNumberFormat="1" applyFont="1" applyFill="1" applyProtection="1">
      <protection locked="0"/>
    </xf>
    <xf numFmtId="39" fontId="16" fillId="0" borderId="0" xfId="0" applyNumberFormat="1" applyFont="1" applyProtection="1">
      <protection locked="0"/>
    </xf>
    <xf numFmtId="39" fontId="13" fillId="0" borderId="0" xfId="0" applyFont="1" applyProtection="1">
      <protection locked="0"/>
    </xf>
    <xf numFmtId="39" fontId="13" fillId="0" borderId="0" xfId="0" applyNumberFormat="1" applyFont="1" applyAlignment="1" applyProtection="1">
      <alignment horizontal="center"/>
      <protection locked="0"/>
    </xf>
    <xf numFmtId="39" fontId="14" fillId="0" borderId="0" xfId="0" applyNumberFormat="1" applyFont="1" applyAlignment="1" applyProtection="1">
      <alignment horizontal="center"/>
      <protection locked="0"/>
    </xf>
    <xf numFmtId="39" fontId="15" fillId="0" borderId="0" xfId="0" applyNumberFormat="1" applyFont="1" applyAlignment="1" applyProtection="1">
      <alignment horizontal="center"/>
      <protection locked="0"/>
    </xf>
    <xf numFmtId="39" fontId="16" fillId="0" borderId="0" xfId="0" applyNumberFormat="1" applyFont="1" applyAlignment="1" applyProtection="1">
      <alignment horizontal="center"/>
      <protection locked="0"/>
    </xf>
    <xf numFmtId="39" fontId="17" fillId="0" borderId="0" xfId="0" applyNumberFormat="1" applyFont="1" applyAlignment="1" applyProtection="1">
      <alignment horizontal="center"/>
      <protection locked="0"/>
    </xf>
    <xf numFmtId="44" fontId="13" fillId="0" borderId="0" xfId="1" applyFont="1" applyAlignment="1" applyProtection="1">
      <alignment horizontal="center"/>
      <protection locked="0"/>
    </xf>
    <xf numFmtId="44" fontId="18" fillId="0" borderId="0" xfId="1" applyFont="1" applyFill="1" applyAlignment="1" applyProtection="1">
      <alignment horizontal="center"/>
      <protection locked="0"/>
    </xf>
    <xf numFmtId="39" fontId="0" fillId="0" borderId="0" xfId="0" applyFill="1"/>
    <xf numFmtId="39" fontId="13" fillId="0" borderId="0" xfId="0" applyNumberFormat="1" applyFont="1" applyFill="1" applyProtection="1">
      <protection locked="0"/>
    </xf>
    <xf numFmtId="164" fontId="13" fillId="0" borderId="0" xfId="0" applyNumberFormat="1" applyFont="1" applyFill="1" applyProtection="1">
      <protection locked="0"/>
    </xf>
    <xf numFmtId="7" fontId="13" fillId="0" borderId="0" xfId="0" applyNumberFormat="1" applyFont="1" applyFill="1" applyProtection="1">
      <protection locked="0"/>
    </xf>
    <xf numFmtId="7" fontId="14" fillId="0" borderId="0" xfId="0" applyNumberFormat="1" applyFont="1" applyFill="1" applyProtection="1">
      <protection locked="0"/>
    </xf>
    <xf numFmtId="7" fontId="15" fillId="0" borderId="0" xfId="0" applyNumberFormat="1" applyFont="1" applyFill="1" applyProtection="1">
      <protection locked="0"/>
    </xf>
    <xf numFmtId="7" fontId="16" fillId="0" borderId="0" xfId="0" applyNumberFormat="1" applyFont="1" applyFill="1" applyProtection="1">
      <protection locked="0"/>
    </xf>
    <xf numFmtId="7" fontId="17" fillId="0" borderId="0" xfId="0" applyNumberFormat="1" applyFont="1" applyFill="1" applyProtection="1">
      <protection locked="0"/>
    </xf>
    <xf numFmtId="44" fontId="13" fillId="0" borderId="0" xfId="1" applyFont="1" applyFill="1" applyProtection="1">
      <protection locked="0"/>
    </xf>
    <xf numFmtId="44" fontId="18" fillId="0" borderId="0" xfId="1" applyFont="1" applyFill="1" applyProtection="1">
      <protection locked="0"/>
    </xf>
    <xf numFmtId="39" fontId="20" fillId="0" borderId="0" xfId="0" applyFont="1"/>
    <xf numFmtId="7" fontId="21" fillId="0" borderId="0" xfId="0" applyNumberFormat="1" applyFont="1" applyFill="1" applyProtection="1">
      <protection locked="0"/>
    </xf>
    <xf numFmtId="39" fontId="22" fillId="0" borderId="0" xfId="0" applyFont="1" applyFill="1"/>
    <xf numFmtId="39" fontId="23" fillId="0" borderId="0" xfId="0" applyNumberFormat="1" applyFont="1" applyFill="1" applyProtection="1">
      <protection locked="0"/>
    </xf>
    <xf numFmtId="164" fontId="23" fillId="0" borderId="0" xfId="0" applyNumberFormat="1" applyFont="1" applyFill="1" applyProtection="1">
      <protection locked="0"/>
    </xf>
    <xf numFmtId="7" fontId="23" fillId="0" borderId="0" xfId="0" applyNumberFormat="1" applyFont="1" applyFill="1" applyProtection="1">
      <protection locked="0"/>
    </xf>
    <xf numFmtId="44" fontId="14" fillId="0" borderId="0" xfId="1" applyFont="1" applyFill="1" applyProtection="1">
      <protection locked="0"/>
    </xf>
    <xf numFmtId="44" fontId="15" fillId="0" borderId="0" xfId="1" applyFont="1" applyFill="1" applyProtection="1">
      <protection locked="0"/>
    </xf>
    <xf numFmtId="44" fontId="16" fillId="0" borderId="0" xfId="1" applyFont="1" applyFill="1" applyProtection="1">
      <protection locked="0"/>
    </xf>
    <xf numFmtId="7" fontId="13" fillId="0" borderId="0" xfId="0" applyNumberFormat="1" applyFont="1" applyProtection="1">
      <protection locked="0"/>
    </xf>
    <xf numFmtId="44" fontId="14" fillId="0" borderId="0" xfId="1" applyFont="1" applyProtection="1">
      <protection locked="0"/>
    </xf>
    <xf numFmtId="44" fontId="15" fillId="0" borderId="0" xfId="1" applyFont="1" applyProtection="1">
      <protection locked="0"/>
    </xf>
    <xf numFmtId="44" fontId="16" fillId="0" borderId="0" xfId="1" applyFont="1" applyProtection="1">
      <protection locked="0"/>
    </xf>
    <xf numFmtId="7" fontId="17" fillId="0" borderId="0" xfId="0" applyNumberFormat="1" applyFont="1" applyProtection="1">
      <protection locked="0"/>
    </xf>
    <xf numFmtId="44" fontId="13" fillId="0" borderId="0" xfId="1" applyFont="1" applyProtection="1">
      <protection locked="0"/>
    </xf>
    <xf numFmtId="39" fontId="13" fillId="0" borderId="0" xfId="0" applyNumberFormat="1" applyFont="1" applyFill="1" applyBorder="1" applyProtection="1">
      <protection locked="0"/>
    </xf>
    <xf numFmtId="164" fontId="13" fillId="0" borderId="0" xfId="0" applyNumberFormat="1" applyFont="1" applyFill="1" applyBorder="1" applyProtection="1">
      <protection locked="0"/>
    </xf>
    <xf numFmtId="7" fontId="13" fillId="0" borderId="0" xfId="0" applyNumberFormat="1" applyFont="1" applyFill="1" applyBorder="1" applyProtection="1">
      <protection locked="0"/>
    </xf>
    <xf numFmtId="44" fontId="14" fillId="0" borderId="0" xfId="1" applyFont="1" applyFill="1" applyBorder="1" applyProtection="1">
      <protection locked="0"/>
    </xf>
    <xf numFmtId="44" fontId="15" fillId="0" borderId="0" xfId="1" applyFont="1" applyFill="1" applyBorder="1" applyProtection="1">
      <protection locked="0"/>
    </xf>
    <xf numFmtId="44" fontId="16" fillId="0" borderId="0" xfId="1" applyFont="1" applyFill="1" applyBorder="1" applyProtection="1">
      <protection locked="0"/>
    </xf>
    <xf numFmtId="7" fontId="17" fillId="0" borderId="0" xfId="0" applyNumberFormat="1" applyFont="1" applyFill="1" applyBorder="1" applyProtection="1">
      <protection locked="0"/>
    </xf>
    <xf numFmtId="44" fontId="13" fillId="0" borderId="0" xfId="1" applyFont="1" applyFill="1" applyBorder="1" applyProtection="1">
      <protection locked="0"/>
    </xf>
    <xf numFmtId="44" fontId="18" fillId="0" borderId="0" xfId="1" applyFont="1" applyFill="1" applyBorder="1" applyProtection="1">
      <protection locked="0"/>
    </xf>
    <xf numFmtId="44" fontId="21" fillId="0" borderId="0" xfId="1" applyFont="1" applyFill="1" applyBorder="1" applyProtection="1">
      <protection locked="0"/>
    </xf>
    <xf numFmtId="39" fontId="23" fillId="0" borderId="0" xfId="0" applyNumberFormat="1" applyFont="1" applyFill="1" applyBorder="1" applyProtection="1">
      <protection locked="0"/>
    </xf>
    <xf numFmtId="164" fontId="23" fillId="0" borderId="0" xfId="0" applyNumberFormat="1" applyFont="1" applyFill="1" applyBorder="1" applyProtection="1">
      <protection locked="0"/>
    </xf>
    <xf numFmtId="7" fontId="23" fillId="0" borderId="0" xfId="0" applyNumberFormat="1" applyFont="1" applyFill="1" applyBorder="1" applyProtection="1">
      <protection locked="0"/>
    </xf>
    <xf numFmtId="44" fontId="24" fillId="0" borderId="0" xfId="1" applyFont="1" applyFill="1" applyBorder="1" applyProtection="1">
      <protection locked="0"/>
    </xf>
    <xf numFmtId="44" fontId="24" fillId="0" borderId="0" xfId="1" applyFont="1" applyFill="1" applyProtection="1">
      <protection locked="0"/>
    </xf>
    <xf numFmtId="44" fontId="21" fillId="0" borderId="0" xfId="1" applyFont="1" applyFill="1" applyProtection="1">
      <protection locked="0"/>
    </xf>
    <xf numFmtId="39" fontId="25" fillId="0" borderId="0" xfId="0" applyNumberFormat="1" applyFont="1" applyFill="1" applyProtection="1">
      <protection locked="0"/>
    </xf>
    <xf numFmtId="39" fontId="25" fillId="0" borderId="0" xfId="0" applyNumberFormat="1" applyFont="1" applyProtection="1">
      <protection locked="0"/>
    </xf>
    <xf numFmtId="39" fontId="26" fillId="0" borderId="0" xfId="0" applyNumberFormat="1" applyFont="1" applyProtection="1">
      <protection locked="0"/>
    </xf>
    <xf numFmtId="44" fontId="24" fillId="0" borderId="0" xfId="1" applyNumberFormat="1" applyFont="1" applyProtection="1">
      <protection locked="0"/>
    </xf>
    <xf numFmtId="44" fontId="21" fillId="0" borderId="0" xfId="1" applyNumberFormat="1" applyFont="1" applyProtection="1">
      <protection locked="0"/>
    </xf>
    <xf numFmtId="44" fontId="25" fillId="0" borderId="0" xfId="1" applyFont="1" applyProtection="1">
      <protection locked="0"/>
    </xf>
    <xf numFmtId="44" fontId="17" fillId="0" borderId="0" xfId="1" applyFont="1" applyFill="1" applyProtection="1">
      <protection locked="0"/>
    </xf>
    <xf numFmtId="39" fontId="27" fillId="0" borderId="0" xfId="0" applyFont="1"/>
    <xf numFmtId="44" fontId="28" fillId="0" borderId="0" xfId="1" applyFont="1"/>
    <xf numFmtId="44" fontId="29" fillId="0" borderId="0" xfId="1" applyFont="1"/>
    <xf numFmtId="44" fontId="30" fillId="0" borderId="0" xfId="1" applyFont="1"/>
    <xf numFmtId="44" fontId="17" fillId="0" borderId="0" xfId="1" applyFont="1" applyProtection="1">
      <protection locked="0"/>
    </xf>
    <xf numFmtId="44" fontId="21" fillId="0" borderId="0" xfId="1" applyFont="1" applyProtection="1">
      <protection locked="0"/>
    </xf>
    <xf numFmtId="39" fontId="13" fillId="0" borderId="0" xfId="0" applyFont="1" applyFill="1"/>
    <xf numFmtId="44" fontId="21" fillId="0" borderId="0" xfId="1" applyFont="1" applyFill="1"/>
    <xf numFmtId="44" fontId="14" fillId="0" borderId="0" xfId="1" applyFont="1" applyFill="1"/>
    <xf numFmtId="44" fontId="15" fillId="0" borderId="0" xfId="1" applyFont="1" applyFill="1"/>
    <xf numFmtId="44" fontId="16" fillId="0" borderId="0" xfId="1" applyFont="1" applyFill="1"/>
    <xf numFmtId="44" fontId="17" fillId="0" borderId="0" xfId="1" applyFont="1" applyFill="1"/>
    <xf numFmtId="44" fontId="13" fillId="0" borderId="0" xfId="1" applyFont="1" applyFill="1"/>
    <xf numFmtId="44" fontId="18" fillId="0" borderId="0" xfId="1" applyFont="1" applyFill="1"/>
    <xf numFmtId="164" fontId="31" fillId="0" borderId="0" xfId="0" applyNumberFormat="1" applyFont="1" applyProtection="1">
      <protection locked="0"/>
    </xf>
    <xf numFmtId="44" fontId="17" fillId="0" borderId="4" xfId="1" applyFont="1" applyFill="1" applyBorder="1" applyProtection="1">
      <protection locked="0"/>
    </xf>
    <xf numFmtId="44" fontId="21" fillId="0" borderId="4" xfId="1" applyFont="1" applyFill="1" applyBorder="1" applyProtection="1">
      <protection locked="0"/>
    </xf>
    <xf numFmtId="39" fontId="32" fillId="0" borderId="0" xfId="0" applyFont="1" applyProtection="1">
      <protection locked="0"/>
    </xf>
    <xf numFmtId="164" fontId="33" fillId="0" borderId="0" xfId="0" applyNumberFormat="1" applyFont="1" applyProtection="1">
      <protection locked="0"/>
    </xf>
    <xf numFmtId="7" fontId="33" fillId="0" borderId="0" xfId="0" applyNumberFormat="1" applyFont="1" applyProtection="1">
      <protection locked="0"/>
    </xf>
    <xf numFmtId="44" fontId="14" fillId="0" borderId="5" xfId="1" applyFont="1" applyBorder="1" applyProtection="1">
      <protection locked="0"/>
    </xf>
    <xf numFmtId="44" fontId="15" fillId="0" borderId="5" xfId="1" applyFont="1" applyBorder="1" applyProtection="1">
      <protection locked="0"/>
    </xf>
    <xf numFmtId="44" fontId="16" fillId="0" borderId="5" xfId="1" applyFont="1" applyBorder="1" applyProtection="1">
      <protection locked="0"/>
    </xf>
    <xf numFmtId="7" fontId="17" fillId="0" borderId="5" xfId="0" applyNumberFormat="1" applyFont="1" applyBorder="1" applyProtection="1">
      <protection locked="0"/>
    </xf>
    <xf numFmtId="7" fontId="21" fillId="0" borderId="5" xfId="0" applyNumberFormat="1" applyFont="1" applyBorder="1" applyProtection="1">
      <protection locked="0"/>
    </xf>
    <xf numFmtId="44" fontId="13" fillId="0" borderId="6" xfId="1" applyFont="1" applyFill="1" applyBorder="1" applyProtection="1">
      <protection locked="0"/>
    </xf>
    <xf numFmtId="44" fontId="18" fillId="0" borderId="6" xfId="1" applyFont="1" applyFill="1" applyBorder="1" applyProtection="1">
      <protection locked="0"/>
    </xf>
    <xf numFmtId="39" fontId="33" fillId="0" borderId="0" xfId="0" applyNumberFormat="1" applyFont="1" applyProtection="1">
      <protection locked="0"/>
    </xf>
    <xf numFmtId="44" fontId="33" fillId="0" borderId="0" xfId="1" applyFont="1" applyProtection="1">
      <protection locked="0"/>
    </xf>
    <xf numFmtId="164" fontId="13" fillId="0" borderId="0" xfId="0" applyNumberFormat="1" applyFont="1" applyProtection="1">
      <protection locked="0"/>
    </xf>
    <xf numFmtId="39" fontId="23" fillId="0" borderId="0" xfId="0" applyNumberFormat="1" applyFont="1" applyProtection="1">
      <protection locked="0"/>
    </xf>
    <xf numFmtId="165" fontId="33" fillId="0" borderId="0" xfId="2" applyNumberFormat="1" applyFont="1" applyProtection="1">
      <protection locked="0"/>
    </xf>
    <xf numFmtId="44" fontId="14" fillId="0" borderId="7" xfId="1" applyFont="1" applyFill="1" applyBorder="1" applyProtection="1">
      <protection locked="0"/>
    </xf>
    <xf numFmtId="44" fontId="15" fillId="0" borderId="7" xfId="1" applyFont="1" applyFill="1" applyBorder="1" applyProtection="1">
      <protection locked="0"/>
    </xf>
    <xf numFmtId="44" fontId="16" fillId="0" borderId="7" xfId="1" applyFont="1" applyFill="1" applyBorder="1" applyProtection="1">
      <protection locked="0"/>
    </xf>
    <xf numFmtId="44" fontId="17" fillId="0" borderId="7" xfId="1" applyFont="1" applyFill="1" applyBorder="1" applyProtection="1">
      <protection locked="0"/>
    </xf>
    <xf numFmtId="44" fontId="21" fillId="0" borderId="7" xfId="1" applyFont="1" applyFill="1" applyBorder="1" applyProtection="1">
      <protection locked="0"/>
    </xf>
    <xf numFmtId="44" fontId="13" fillId="0" borderId="7" xfId="1" applyFont="1" applyFill="1" applyBorder="1" applyProtection="1">
      <protection locked="0"/>
    </xf>
    <xf numFmtId="44" fontId="18" fillId="0" borderId="7" xfId="1" applyFont="1" applyFill="1" applyBorder="1" applyProtection="1">
      <protection locked="0"/>
    </xf>
    <xf numFmtId="39" fontId="17" fillId="0" borderId="0" xfId="0" applyNumberFormat="1" applyFont="1" applyFill="1" applyProtection="1">
      <protection locked="0"/>
    </xf>
    <xf numFmtId="39" fontId="21" fillId="0" borderId="0" xfId="0" applyNumberFormat="1" applyFont="1" applyFill="1" applyProtection="1">
      <protection locked="0"/>
    </xf>
    <xf numFmtId="44" fontId="14" fillId="0" borderId="4" xfId="1" applyFont="1" applyFill="1" applyBorder="1" applyProtection="1">
      <protection locked="0"/>
    </xf>
    <xf numFmtId="44" fontId="15" fillId="0" borderId="4" xfId="1" applyFont="1" applyFill="1" applyBorder="1" applyProtection="1">
      <protection locked="0"/>
    </xf>
    <xf numFmtId="44" fontId="16" fillId="0" borderId="4" xfId="1" applyFont="1" applyFill="1" applyBorder="1" applyProtection="1">
      <protection locked="0"/>
    </xf>
    <xf numFmtId="39" fontId="17" fillId="0" borderId="4" xfId="0" applyNumberFormat="1" applyFont="1" applyFill="1" applyBorder="1" applyProtection="1">
      <protection locked="0"/>
    </xf>
    <xf numFmtId="39" fontId="21" fillId="0" borderId="4" xfId="0" applyNumberFormat="1" applyFont="1" applyFill="1" applyBorder="1" applyProtection="1">
      <protection locked="0"/>
    </xf>
    <xf numFmtId="44" fontId="13" fillId="0" borderId="4" xfId="1" applyFont="1" applyBorder="1" applyProtection="1">
      <protection locked="0"/>
    </xf>
    <xf numFmtId="44" fontId="18" fillId="0" borderId="4" xfId="1" applyFont="1" applyFill="1" applyBorder="1" applyProtection="1">
      <protection locked="0"/>
    </xf>
    <xf numFmtId="39" fontId="32" fillId="0" borderId="0" xfId="0" applyNumberFormat="1" applyFont="1" applyProtection="1">
      <protection locked="0"/>
    </xf>
    <xf numFmtId="39" fontId="17" fillId="0" borderId="0" xfId="0" applyNumberFormat="1" applyFont="1" applyFill="1" applyBorder="1" applyProtection="1">
      <protection locked="0"/>
    </xf>
    <xf numFmtId="39" fontId="21" fillId="0" borderId="0" xfId="0" applyNumberFormat="1" applyFont="1" applyFill="1" applyBorder="1" applyProtection="1">
      <protection locked="0"/>
    </xf>
    <xf numFmtId="166" fontId="13" fillId="0" borderId="0" xfId="0" applyNumberFormat="1" applyFont="1" applyFill="1" applyProtection="1">
      <protection locked="0"/>
    </xf>
    <xf numFmtId="166" fontId="13" fillId="0" borderId="0" xfId="0" applyNumberFormat="1" applyFont="1" applyProtection="1">
      <protection locked="0"/>
    </xf>
    <xf numFmtId="44" fontId="16" fillId="0" borderId="0" xfId="1" applyFont="1" applyBorder="1" applyProtection="1">
      <protection locked="0"/>
    </xf>
    <xf numFmtId="39" fontId="34" fillId="0" borderId="0" xfId="0" applyFont="1"/>
    <xf numFmtId="39" fontId="34" fillId="0" borderId="4" xfId="0" applyFont="1" applyBorder="1"/>
    <xf numFmtId="39" fontId="32" fillId="0" borderId="0" xfId="0" applyFont="1" applyFill="1" applyProtection="1">
      <protection locked="0"/>
    </xf>
    <xf numFmtId="39" fontId="33" fillId="0" borderId="0" xfId="0" applyNumberFormat="1" applyFont="1" applyFill="1" applyProtection="1">
      <protection locked="0"/>
    </xf>
    <xf numFmtId="44" fontId="33" fillId="0" borderId="0" xfId="1" applyFont="1" applyFill="1" applyProtection="1">
      <protection locked="0"/>
    </xf>
    <xf numFmtId="39" fontId="17" fillId="0" borderId="0" xfId="0" applyFont="1"/>
    <xf numFmtId="44" fontId="13" fillId="0" borderId="4" xfId="1" applyFont="1" applyFill="1" applyBorder="1" applyProtection="1">
      <protection locked="0"/>
    </xf>
    <xf numFmtId="44" fontId="17" fillId="0" borderId="0" xfId="1" applyFont="1" applyFill="1" applyBorder="1" applyProtection="1">
      <protection locked="0"/>
    </xf>
    <xf numFmtId="44" fontId="17" fillId="0" borderId="0" xfId="1" applyFont="1" applyFill="1" applyAlignment="1" applyProtection="1">
      <alignment horizontal="right"/>
      <protection locked="0"/>
    </xf>
    <xf numFmtId="44" fontId="21" fillId="0" borderId="0" xfId="1" applyFont="1" applyFill="1" applyAlignment="1" applyProtection="1">
      <alignment horizontal="right"/>
      <protection locked="0"/>
    </xf>
    <xf numFmtId="44" fontId="13" fillId="0" borderId="0" xfId="1" applyFont="1" applyFill="1" applyAlignment="1" applyProtection="1">
      <alignment horizontal="right"/>
      <protection locked="0"/>
    </xf>
    <xf numFmtId="44" fontId="18" fillId="0" borderId="0" xfId="1" applyFont="1" applyFill="1" applyAlignment="1" applyProtection="1">
      <alignment horizontal="right"/>
      <protection locked="0"/>
    </xf>
    <xf numFmtId="44" fontId="15" fillId="0" borderId="4" xfId="1" applyFont="1" applyBorder="1" applyProtection="1">
      <protection locked="0"/>
    </xf>
    <xf numFmtId="44" fontId="16" fillId="0" borderId="4" xfId="1" applyFont="1" applyBorder="1" applyProtection="1">
      <protection locked="0"/>
    </xf>
    <xf numFmtId="44" fontId="17" fillId="0" borderId="4" xfId="1" applyFont="1" applyBorder="1" applyProtection="1">
      <protection locked="0"/>
    </xf>
    <xf numFmtId="44" fontId="21" fillId="0" borderId="4" xfId="1" applyFont="1" applyBorder="1" applyProtection="1">
      <protection locked="0"/>
    </xf>
    <xf numFmtId="39" fontId="32" fillId="0" borderId="0" xfId="0" applyFont="1" applyProtection="1"/>
    <xf numFmtId="39" fontId="13" fillId="0" borderId="0" xfId="0" applyFont="1" applyProtection="1"/>
    <xf numFmtId="164" fontId="18" fillId="0" borderId="0" xfId="0" applyNumberFormat="1" applyFont="1" applyFill="1" applyProtection="1">
      <protection locked="0"/>
    </xf>
    <xf numFmtId="7" fontId="18" fillId="0" borderId="0" xfId="0" applyNumberFormat="1" applyFont="1" applyFill="1" applyProtection="1">
      <protection locked="0"/>
    </xf>
    <xf numFmtId="44" fontId="35" fillId="0" borderId="0" xfId="1" applyFont="1" applyFill="1" applyProtection="1">
      <protection locked="0"/>
    </xf>
    <xf numFmtId="39" fontId="18" fillId="0" borderId="0" xfId="0" applyFont="1" applyProtection="1"/>
    <xf numFmtId="39" fontId="18" fillId="0" borderId="0" xfId="0" applyNumberFormat="1" applyFont="1" applyProtection="1">
      <protection locked="0"/>
    </xf>
    <xf numFmtId="44" fontId="35" fillId="0" borderId="4" xfId="1" applyFont="1" applyFill="1" applyBorder="1" applyProtection="1">
      <protection locked="0"/>
    </xf>
    <xf numFmtId="39" fontId="32" fillId="0" borderId="0" xfId="0" applyFont="1"/>
    <xf numFmtId="39" fontId="36" fillId="0" borderId="0" xfId="0" applyNumberFormat="1" applyFont="1" applyProtection="1">
      <protection locked="0"/>
    </xf>
    <xf numFmtId="44" fontId="14" fillId="0" borderId="1" xfId="1" applyFont="1" applyFill="1" applyBorder="1" applyProtection="1"/>
    <xf numFmtId="44" fontId="15" fillId="0" borderId="1" xfId="1" applyFont="1" applyFill="1" applyBorder="1" applyProtection="1"/>
    <xf numFmtId="44" fontId="16" fillId="0" borderId="1" xfId="1" applyFont="1" applyFill="1" applyBorder="1" applyProtection="1"/>
    <xf numFmtId="44" fontId="17" fillId="0" borderId="1" xfId="1" applyFont="1" applyFill="1" applyBorder="1" applyProtection="1"/>
    <xf numFmtId="44" fontId="13" fillId="0" borderId="1" xfId="1" applyFont="1" applyFill="1" applyBorder="1" applyProtection="1"/>
    <xf numFmtId="44" fontId="18" fillId="0" borderId="1" xfId="1" applyFont="1" applyFill="1" applyBorder="1" applyProtection="1"/>
    <xf numFmtId="44" fontId="28" fillId="0" borderId="0" xfId="1" applyFont="1" applyFill="1"/>
    <xf numFmtId="44" fontId="37" fillId="0" borderId="0" xfId="1" applyFont="1"/>
    <xf numFmtId="44" fontId="38" fillId="0" borderId="0" xfId="1" applyFont="1"/>
    <xf numFmtId="44" fontId="1" fillId="0" borderId="0" xfId="1" applyFont="1"/>
    <xf numFmtId="44" fontId="34" fillId="0" borderId="0" xfId="1" applyFont="1" applyFill="1"/>
    <xf numFmtId="44" fontId="14" fillId="0" borderId="2" xfId="1" applyFont="1" applyFill="1" applyBorder="1" applyProtection="1"/>
    <xf numFmtId="44" fontId="15" fillId="0" borderId="2" xfId="1" applyFont="1" applyFill="1" applyBorder="1" applyProtection="1"/>
    <xf numFmtId="44" fontId="16" fillId="0" borderId="2" xfId="1" applyFont="1" applyFill="1" applyBorder="1" applyProtection="1"/>
    <xf numFmtId="44" fontId="17" fillId="0" borderId="2" xfId="1" applyFont="1" applyFill="1" applyBorder="1" applyProtection="1"/>
    <xf numFmtId="44" fontId="21" fillId="0" borderId="2" xfId="1" applyFont="1" applyFill="1" applyBorder="1" applyProtection="1"/>
    <xf numFmtId="44" fontId="13" fillId="0" borderId="2" xfId="1" applyFont="1" applyFill="1" applyBorder="1" applyProtection="1"/>
    <xf numFmtId="44" fontId="18" fillId="0" borderId="2" xfId="1" applyFont="1" applyFill="1" applyBorder="1" applyProtection="1"/>
    <xf numFmtId="39" fontId="39" fillId="0" borderId="0" xfId="0" applyFont="1" applyFill="1" applyProtection="1"/>
    <xf numFmtId="39" fontId="14" fillId="0" borderId="0" xfId="0" applyNumberFormat="1" applyFont="1" applyFill="1" applyProtection="1">
      <protection locked="0"/>
    </xf>
    <xf numFmtId="39" fontId="32" fillId="0" borderId="2" xfId="0" applyFont="1" applyBorder="1"/>
    <xf numFmtId="39" fontId="33" fillId="0" borderId="2" xfId="0" applyNumberFormat="1" applyFont="1" applyBorder="1" applyProtection="1">
      <protection locked="0"/>
    </xf>
    <xf numFmtId="39" fontId="14" fillId="0" borderId="2" xfId="0" applyNumberFormat="1" applyFont="1" applyFill="1" applyBorder="1" applyProtection="1">
      <protection locked="0"/>
    </xf>
    <xf numFmtId="39" fontId="15" fillId="0" borderId="2" xfId="0" applyNumberFormat="1" applyFont="1" applyBorder="1" applyProtection="1">
      <protection locked="0"/>
    </xf>
    <xf numFmtId="39" fontId="16" fillId="0" borderId="2" xfId="0" applyNumberFormat="1" applyFont="1" applyBorder="1" applyProtection="1">
      <protection locked="0"/>
    </xf>
    <xf numFmtId="39" fontId="17" fillId="0" borderId="2" xfId="0" applyNumberFormat="1" applyFont="1" applyBorder="1" applyProtection="1">
      <protection locked="0"/>
    </xf>
    <xf numFmtId="44" fontId="33" fillId="0" borderId="2" xfId="1" applyFont="1" applyBorder="1" applyProtection="1">
      <protection locked="0"/>
    </xf>
    <xf numFmtId="44" fontId="18" fillId="0" borderId="2" xfId="1" applyFont="1" applyFill="1" applyBorder="1" applyProtection="1">
      <protection locked="0"/>
    </xf>
    <xf numFmtId="39" fontId="32" fillId="0" borderId="8" xfId="0" applyFont="1" applyBorder="1" applyProtection="1"/>
    <xf numFmtId="39" fontId="33" fillId="0" borderId="8" xfId="0" applyFont="1" applyBorder="1" applyProtection="1">
      <protection locked="0"/>
    </xf>
    <xf numFmtId="39" fontId="14" fillId="0" borderId="8" xfId="0" applyFont="1" applyFill="1" applyBorder="1" applyProtection="1">
      <protection locked="0"/>
    </xf>
    <xf numFmtId="39" fontId="15" fillId="0" borderId="8" xfId="0" applyFont="1" applyBorder="1" applyProtection="1">
      <protection locked="0"/>
    </xf>
    <xf numFmtId="39" fontId="16" fillId="0" borderId="8" xfId="0" applyFont="1" applyBorder="1" applyProtection="1">
      <protection locked="0"/>
    </xf>
    <xf numFmtId="39" fontId="17" fillId="0" borderId="8" xfId="0" applyFont="1" applyBorder="1" applyProtection="1">
      <protection locked="0"/>
    </xf>
    <xf numFmtId="44" fontId="33" fillId="0" borderId="8" xfId="1" applyFont="1" applyBorder="1" applyProtection="1">
      <protection locked="0"/>
    </xf>
    <xf numFmtId="44" fontId="18" fillId="0" borderId="8" xfId="1" applyFont="1" applyFill="1" applyBorder="1" applyProtection="1">
      <protection locked="0"/>
    </xf>
    <xf numFmtId="167" fontId="32" fillId="0" borderId="0" xfId="0" applyNumberFormat="1" applyFont="1" applyAlignment="1">
      <alignment horizontal="left"/>
    </xf>
    <xf numFmtId="44" fontId="23" fillId="0" borderId="0" xfId="1" applyFont="1" applyFill="1" applyProtection="1">
      <protection locked="0"/>
    </xf>
    <xf numFmtId="39" fontId="32" fillId="0" borderId="0" xfId="0" applyFont="1" applyFill="1"/>
    <xf numFmtId="44" fontId="21" fillId="0" borderId="0" xfId="1" applyFont="1" applyBorder="1" applyProtection="1">
      <protection locked="0"/>
    </xf>
    <xf numFmtId="44" fontId="25" fillId="0" borderId="0" xfId="1" applyFont="1" applyBorder="1" applyProtection="1">
      <protection locked="0"/>
    </xf>
    <xf numFmtId="39" fontId="20" fillId="0" borderId="0" xfId="0" applyFont="1" applyFill="1"/>
    <xf numFmtId="44" fontId="14" fillId="0" borderId="9" xfId="1" applyFont="1" applyFill="1" applyBorder="1" applyProtection="1">
      <protection locked="0"/>
    </xf>
    <xf numFmtId="44" fontId="15" fillId="0" borderId="9" xfId="1" applyFont="1" applyBorder="1" applyProtection="1">
      <protection locked="0"/>
    </xf>
    <xf numFmtId="44" fontId="23" fillId="0" borderId="9" xfId="1" applyFont="1" applyBorder="1" applyProtection="1">
      <protection locked="0"/>
    </xf>
    <xf numFmtId="44" fontId="17" fillId="0" borderId="9" xfId="1" applyFont="1" applyBorder="1" applyProtection="1">
      <protection locked="0"/>
    </xf>
    <xf numFmtId="44" fontId="21" fillId="0" borderId="9" xfId="1" applyFont="1" applyBorder="1" applyProtection="1">
      <protection locked="0"/>
    </xf>
    <xf numFmtId="44" fontId="13" fillId="0" borderId="9" xfId="1" applyFont="1" applyBorder="1" applyProtection="1">
      <protection locked="0"/>
    </xf>
    <xf numFmtId="44" fontId="18" fillId="0" borderId="9" xfId="1" applyFont="1" applyFill="1" applyBorder="1" applyProtection="1">
      <protection locked="0"/>
    </xf>
    <xf numFmtId="164" fontId="13" fillId="0" borderId="0" xfId="0" applyNumberFormat="1" applyFont="1" applyAlignment="1" applyProtection="1">
      <alignment horizontal="right"/>
      <protection locked="0"/>
    </xf>
    <xf numFmtId="39" fontId="13" fillId="0" borderId="0" xfId="0" applyFont="1"/>
    <xf numFmtId="44" fontId="15" fillId="0" borderId="0" xfId="1" applyFont="1"/>
    <xf numFmtId="44" fontId="16" fillId="0" borderId="0" xfId="1" applyFont="1"/>
    <xf numFmtId="39" fontId="40" fillId="0" borderId="0" xfId="0" applyFont="1"/>
    <xf numFmtId="44" fontId="23" fillId="0" borderId="0" xfId="1" applyFont="1"/>
    <xf numFmtId="164" fontId="13" fillId="0" borderId="0" xfId="0" applyNumberFormat="1" applyFont="1" applyFill="1" applyAlignment="1" applyProtection="1">
      <alignment horizontal="right"/>
      <protection locked="0"/>
    </xf>
    <xf numFmtId="44" fontId="14" fillId="0" borderId="5" xfId="1" applyFont="1" applyFill="1" applyBorder="1" applyProtection="1">
      <protection locked="0"/>
    </xf>
    <xf numFmtId="44" fontId="23" fillId="0" borderId="5" xfId="1" applyFont="1" applyBorder="1" applyProtection="1">
      <protection locked="0"/>
    </xf>
    <xf numFmtId="44" fontId="17" fillId="0" borderId="5" xfId="1" applyFont="1" applyBorder="1" applyProtection="1">
      <protection locked="0"/>
    </xf>
    <xf numFmtId="44" fontId="21" fillId="0" borderId="5" xfId="1" applyFont="1" applyBorder="1" applyProtection="1">
      <protection locked="0"/>
    </xf>
    <xf numFmtId="44" fontId="13" fillId="0" borderId="5" xfId="1" applyFont="1" applyBorder="1" applyProtection="1">
      <protection locked="0"/>
    </xf>
    <xf numFmtId="44" fontId="41" fillId="0" borderId="5" xfId="1" applyFont="1" applyFill="1" applyBorder="1" applyProtection="1">
      <protection locked="0"/>
    </xf>
    <xf numFmtId="39" fontId="42" fillId="0" borderId="0" xfId="0" applyFont="1"/>
    <xf numFmtId="7" fontId="14" fillId="0" borderId="0" xfId="1" applyNumberFormat="1" applyFont="1" applyFill="1" applyProtection="1">
      <protection locked="0"/>
    </xf>
    <xf numFmtId="7" fontId="15" fillId="0" borderId="0" xfId="1" applyNumberFormat="1" applyFont="1" applyProtection="1">
      <protection locked="0"/>
    </xf>
    <xf numFmtId="44" fontId="23" fillId="0" borderId="0" xfId="1" applyFont="1" applyProtection="1">
      <protection locked="0"/>
    </xf>
    <xf numFmtId="7" fontId="14" fillId="0" borderId="4" xfId="1" applyNumberFormat="1" applyFont="1" applyFill="1" applyBorder="1" applyProtection="1">
      <protection locked="0"/>
    </xf>
    <xf numFmtId="7" fontId="15" fillId="0" borderId="4" xfId="1" applyNumberFormat="1" applyFont="1" applyFill="1" applyBorder="1" applyProtection="1">
      <protection locked="0"/>
    </xf>
    <xf numFmtId="44" fontId="23" fillId="0" borderId="4" xfId="1" applyFont="1" applyFill="1" applyBorder="1" applyProtection="1">
      <protection locked="0"/>
    </xf>
    <xf numFmtId="44" fontId="25" fillId="0" borderId="4" xfId="1" applyFont="1" applyBorder="1" applyProtection="1">
      <protection locked="0"/>
    </xf>
    <xf numFmtId="44" fontId="14" fillId="0" borderId="2" xfId="1" applyFont="1" applyFill="1" applyBorder="1" applyProtection="1">
      <protection locked="0"/>
    </xf>
    <xf numFmtId="44" fontId="15" fillId="0" borderId="2" xfId="1" applyFont="1" applyBorder="1" applyProtection="1">
      <protection locked="0"/>
    </xf>
    <xf numFmtId="44" fontId="23" fillId="0" borderId="2" xfId="1" applyFont="1" applyBorder="1" applyProtection="1">
      <protection locked="0"/>
    </xf>
    <xf numFmtId="44" fontId="17" fillId="0" borderId="2" xfId="1" applyFont="1" applyBorder="1" applyProtection="1">
      <protection locked="0"/>
    </xf>
    <xf numFmtId="44" fontId="21" fillId="0" borderId="2" xfId="1" applyFont="1" applyBorder="1" applyProtection="1">
      <protection locked="0"/>
    </xf>
    <xf numFmtId="44" fontId="25" fillId="0" borderId="1" xfId="1" applyFont="1" applyBorder="1" applyProtection="1"/>
    <xf numFmtId="39" fontId="14" fillId="0" borderId="2" xfId="0" applyFont="1" applyFill="1" applyBorder="1"/>
    <xf numFmtId="39" fontId="15" fillId="0" borderId="2" xfId="0" applyFont="1" applyBorder="1"/>
    <xf numFmtId="39" fontId="16" fillId="0" borderId="2" xfId="0" applyFont="1" applyBorder="1"/>
    <xf numFmtId="39" fontId="32" fillId="0" borderId="2" xfId="0" applyFont="1" applyFill="1" applyBorder="1"/>
    <xf numFmtId="39" fontId="14" fillId="0" borderId="0" xfId="0" applyFont="1"/>
    <xf numFmtId="39" fontId="15" fillId="0" borderId="0" xfId="0" applyFont="1"/>
    <xf numFmtId="39" fontId="16" fillId="0" borderId="0" xfId="0" applyFont="1"/>
    <xf numFmtId="14" fontId="32" fillId="0" borderId="0" xfId="0" applyNumberFormat="1" applyFont="1"/>
    <xf numFmtId="39" fontId="43" fillId="0" borderId="0" xfId="0" applyFont="1"/>
    <xf numFmtId="39" fontId="44" fillId="0" borderId="0" xfId="0" applyFont="1"/>
    <xf numFmtId="39" fontId="45" fillId="0" borderId="0" xfId="0" applyFont="1"/>
    <xf numFmtId="39" fontId="46" fillId="0" borderId="0" xfId="0" applyFont="1"/>
    <xf numFmtId="39" fontId="28" fillId="0" borderId="0" xfId="0" applyFont="1"/>
    <xf numFmtId="39" fontId="29" fillId="0" borderId="0" xfId="0" applyFont="1"/>
    <xf numFmtId="39" fontId="7" fillId="0" borderId="0" xfId="0" applyNumberFormat="1" applyFont="1" applyAlignment="1" applyProtection="1">
      <alignment horizontal="center"/>
      <protection locked="0"/>
    </xf>
    <xf numFmtId="44" fontId="17" fillId="3" borderId="0" xfId="1" applyFont="1" applyFill="1" applyProtection="1">
      <protection locked="0"/>
    </xf>
    <xf numFmtId="44" fontId="37" fillId="0" borderId="0" xfId="1" applyFont="1" applyFill="1"/>
    <xf numFmtId="44" fontId="17" fillId="3" borderId="2" xfId="1" applyFont="1" applyFill="1" applyBorder="1" applyProtection="1"/>
    <xf numFmtId="39" fontId="17" fillId="0" borderId="2" xfId="0" applyNumberFormat="1" applyFont="1" applyFill="1" applyBorder="1" applyProtection="1">
      <protection locked="0"/>
    </xf>
    <xf numFmtId="39" fontId="17" fillId="0" borderId="8" xfId="0" applyFont="1" applyFill="1" applyBorder="1" applyProtection="1">
      <protection locked="0"/>
    </xf>
    <xf numFmtId="44" fontId="17" fillId="0" borderId="9" xfId="1" applyFont="1" applyFill="1" applyBorder="1" applyProtection="1">
      <protection locked="0"/>
    </xf>
    <xf numFmtId="44" fontId="17" fillId="0" borderId="5" xfId="1" applyFont="1" applyFill="1" applyBorder="1" applyProtection="1">
      <protection locked="0"/>
    </xf>
    <xf numFmtId="7" fontId="17" fillId="0" borderId="0" xfId="1" applyNumberFormat="1" applyFont="1" applyFill="1" applyProtection="1">
      <protection locked="0"/>
    </xf>
    <xf numFmtId="7" fontId="17" fillId="0" borderId="4" xfId="1" applyNumberFormat="1" applyFont="1" applyFill="1" applyBorder="1" applyProtection="1">
      <protection locked="0"/>
    </xf>
    <xf numFmtId="44" fontId="17" fillId="0" borderId="2" xfId="1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25"/>
  <sheetViews>
    <sheetView tabSelected="1" topLeftCell="A4" zoomScaleNormal="100" workbookViewId="0">
      <pane ySplit="3" topLeftCell="A7" activePane="bottomLeft" state="frozen"/>
      <selection activeCell="A4" sqref="A4"/>
      <selection pane="bottomLeft" activeCell="D203" sqref="D203"/>
    </sheetView>
  </sheetViews>
  <sheetFormatPr defaultRowHeight="15.75" x14ac:dyDescent="0.25"/>
  <cols>
    <col min="1" max="1" width="36.6640625" customWidth="1"/>
    <col min="2" max="2" width="9.109375" bestFit="1" customWidth="1"/>
    <col min="3" max="3" width="1.77734375" bestFit="1" customWidth="1"/>
    <col min="4" max="4" width="9.6640625" bestFit="1" customWidth="1"/>
    <col min="5" max="6" width="15.77734375" style="259" customWidth="1"/>
    <col min="7" max="8" width="15.77734375" style="260" customWidth="1"/>
    <col min="9" max="9" width="13.88671875" style="145" bestFit="1" customWidth="1"/>
    <col min="10" max="10" width="13.88671875" style="145" customWidth="1"/>
    <col min="11" max="15" width="13.88671875" bestFit="1" customWidth="1"/>
    <col min="16" max="16" width="13.88671875" style="43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2"/>
      <c r="B4" s="2"/>
      <c r="C4" s="2"/>
      <c r="D4" s="2"/>
      <c r="E4" s="261" t="s">
        <v>3</v>
      </c>
      <c r="F4" s="3" t="s">
        <v>3</v>
      </c>
      <c r="G4" s="4" t="s">
        <v>3</v>
      </c>
      <c r="H4" s="4"/>
      <c r="I4" s="5" t="s">
        <v>3</v>
      </c>
      <c r="J4" s="5"/>
      <c r="K4" s="6" t="s">
        <v>4</v>
      </c>
      <c r="L4" s="6"/>
      <c r="M4" s="7" t="s">
        <v>4</v>
      </c>
      <c r="N4" s="7"/>
      <c r="O4" s="8" t="s">
        <v>3</v>
      </c>
      <c r="P4" s="9"/>
    </row>
    <row r="5" spans="1:16" x14ac:dyDescent="0.25">
      <c r="A5" s="10"/>
      <c r="B5" s="10"/>
      <c r="C5" s="10"/>
      <c r="D5" s="10"/>
      <c r="E5" s="14" t="s">
        <v>5</v>
      </c>
      <c r="F5" s="11" t="s">
        <v>6</v>
      </c>
      <c r="G5" s="12" t="s">
        <v>7</v>
      </c>
      <c r="H5" s="12" t="s">
        <v>7</v>
      </c>
      <c r="I5" s="13" t="s">
        <v>8</v>
      </c>
      <c r="J5" s="13" t="s">
        <v>8</v>
      </c>
      <c r="K5" s="14" t="s">
        <v>9</v>
      </c>
      <c r="L5" s="14" t="s">
        <v>9</v>
      </c>
      <c r="M5" s="15" t="s">
        <v>10</v>
      </c>
      <c r="N5" s="15" t="s">
        <v>10</v>
      </c>
      <c r="O5" s="16" t="s">
        <v>11</v>
      </c>
      <c r="P5" s="17" t="s">
        <v>11</v>
      </c>
    </row>
    <row r="6" spans="1:16" ht="16.5" thickBot="1" x14ac:dyDescent="0.3">
      <c r="A6" s="18"/>
      <c r="B6" s="19"/>
      <c r="C6" s="19"/>
      <c r="D6" s="19"/>
      <c r="E6" s="23" t="s">
        <v>12</v>
      </c>
      <c r="F6" s="20" t="s">
        <v>12</v>
      </c>
      <c r="G6" s="21" t="s">
        <v>12</v>
      </c>
      <c r="H6" s="21" t="s">
        <v>13</v>
      </c>
      <c r="I6" s="22" t="s">
        <v>12</v>
      </c>
      <c r="J6" s="22" t="s">
        <v>13</v>
      </c>
      <c r="K6" s="23" t="s">
        <v>12</v>
      </c>
      <c r="L6" s="23" t="s">
        <v>13</v>
      </c>
      <c r="M6" s="24" t="s">
        <v>12</v>
      </c>
      <c r="N6" s="24" t="s">
        <v>13</v>
      </c>
      <c r="O6" s="25" t="s">
        <v>12</v>
      </c>
      <c r="P6" s="26" t="s">
        <v>13</v>
      </c>
    </row>
    <row r="7" spans="1:16" ht="16.5" thickTop="1" x14ac:dyDescent="0.25">
      <c r="A7" s="27" t="s">
        <v>14</v>
      </c>
      <c r="B7" s="27"/>
      <c r="C7" s="27"/>
      <c r="D7" s="27"/>
      <c r="E7" s="28"/>
      <c r="F7" s="28"/>
      <c r="G7" s="29"/>
      <c r="H7" s="29"/>
      <c r="I7" s="30"/>
      <c r="J7" s="31"/>
      <c r="K7" s="32"/>
      <c r="L7" s="32"/>
      <c r="M7" s="27"/>
      <c r="N7" s="27"/>
      <c r="O7" s="27"/>
      <c r="P7" s="33"/>
    </row>
    <row r="8" spans="1:16" ht="9" customHeight="1" x14ac:dyDescent="0.25">
      <c r="A8" s="27"/>
      <c r="B8" s="27"/>
      <c r="C8" s="27"/>
      <c r="D8" s="27"/>
      <c r="E8" s="28"/>
      <c r="F8" s="28"/>
      <c r="G8" s="29"/>
      <c r="H8" s="29"/>
      <c r="I8" s="34"/>
      <c r="J8" s="34"/>
      <c r="K8" s="32"/>
      <c r="L8" s="32"/>
      <c r="M8" s="27"/>
      <c r="N8" s="27"/>
      <c r="O8" s="27"/>
      <c r="P8" s="33"/>
    </row>
    <row r="9" spans="1:16" x14ac:dyDescent="0.25">
      <c r="A9" s="35" t="s">
        <v>15</v>
      </c>
      <c r="B9" s="36" t="s">
        <v>16</v>
      </c>
      <c r="C9" s="36"/>
      <c r="D9" s="36" t="s">
        <v>17</v>
      </c>
      <c r="E9" s="37"/>
      <c r="F9" s="37"/>
      <c r="G9" s="38"/>
      <c r="H9" s="38"/>
      <c r="I9" s="39"/>
      <c r="J9" s="39"/>
      <c r="K9" s="40"/>
      <c r="L9" s="40"/>
      <c r="M9" s="36"/>
      <c r="N9" s="36"/>
      <c r="O9" s="41"/>
      <c r="P9" s="42"/>
    </row>
    <row r="10" spans="1:16" x14ac:dyDescent="0.25">
      <c r="A10" s="27" t="s">
        <v>18</v>
      </c>
      <c r="B10" s="27"/>
      <c r="C10" s="27"/>
      <c r="D10" s="27"/>
      <c r="E10" s="28"/>
      <c r="F10" s="28"/>
      <c r="G10" s="29"/>
      <c r="H10" s="29"/>
      <c r="I10" s="34"/>
      <c r="J10" s="34"/>
      <c r="K10" s="32"/>
      <c r="L10" s="32"/>
      <c r="M10" s="27"/>
      <c r="N10" s="27"/>
    </row>
    <row r="11" spans="1:16" x14ac:dyDescent="0.25">
      <c r="A11" s="44" t="s">
        <v>19</v>
      </c>
      <c r="B11" s="45">
        <v>13302</v>
      </c>
      <c r="C11" s="45"/>
      <c r="D11" s="46">
        <v>38</v>
      </c>
      <c r="E11" s="47"/>
      <c r="F11" s="47"/>
      <c r="G11" s="48"/>
      <c r="H11" s="48"/>
      <c r="I11" s="49"/>
      <c r="J11" s="49"/>
      <c r="K11" s="50"/>
      <c r="L11" s="50"/>
      <c r="O11" s="51">
        <v>549632</v>
      </c>
      <c r="P11" s="52">
        <v>505481</v>
      </c>
    </row>
    <row r="12" spans="1:16" x14ac:dyDescent="0.25">
      <c r="A12" s="44" t="s">
        <v>20</v>
      </c>
      <c r="B12" s="45">
        <v>13500</v>
      </c>
      <c r="C12" s="45"/>
      <c r="D12" s="46">
        <v>39</v>
      </c>
      <c r="E12" s="47"/>
      <c r="F12" s="47"/>
      <c r="G12" s="48"/>
      <c r="H12" s="48"/>
      <c r="I12" s="49"/>
      <c r="J12" s="49"/>
      <c r="K12" s="53"/>
      <c r="L12" s="53"/>
      <c r="M12" s="54">
        <f>+D12*B12</f>
        <v>526500</v>
      </c>
      <c r="N12" s="54">
        <v>490497.31</v>
      </c>
      <c r="O12" s="51"/>
      <c r="P12" s="55"/>
    </row>
    <row r="13" spans="1:16" x14ac:dyDescent="0.25">
      <c r="A13" s="56" t="s">
        <v>21</v>
      </c>
      <c r="B13" s="57">
        <v>13000</v>
      </c>
      <c r="C13" s="57"/>
      <c r="D13" s="58">
        <v>41.5</v>
      </c>
      <c r="E13" s="47"/>
      <c r="F13" s="47"/>
      <c r="G13" s="48"/>
      <c r="H13" s="48"/>
      <c r="I13" s="49"/>
      <c r="J13" s="49"/>
      <c r="K13" s="50">
        <f>+D13*B13</f>
        <v>539500</v>
      </c>
      <c r="L13" s="50">
        <v>506438.97</v>
      </c>
      <c r="M13" s="54"/>
      <c r="N13" s="54"/>
      <c r="O13" s="51"/>
      <c r="P13" s="55"/>
    </row>
    <row r="14" spans="1:16" x14ac:dyDescent="0.25">
      <c r="A14" s="56" t="s">
        <v>22</v>
      </c>
      <c r="B14" s="57">
        <v>12555</v>
      </c>
      <c r="C14" s="57"/>
      <c r="D14" s="58">
        <v>41.5</v>
      </c>
      <c r="E14" s="59"/>
      <c r="F14" s="59"/>
      <c r="G14" s="60"/>
      <c r="H14" s="60"/>
      <c r="I14" s="61">
        <v>521032.5</v>
      </c>
      <c r="J14" s="61">
        <v>493492.51</v>
      </c>
      <c r="K14" s="50"/>
      <c r="L14" s="50"/>
      <c r="M14" s="54"/>
      <c r="N14" s="54"/>
      <c r="O14" s="51"/>
      <c r="P14" s="55"/>
    </row>
    <row r="15" spans="1:16" x14ac:dyDescent="0.25">
      <c r="A15" s="56" t="s">
        <v>23</v>
      </c>
      <c r="B15" s="57">
        <v>11500</v>
      </c>
      <c r="C15" s="57"/>
      <c r="D15" s="58">
        <v>43.5</v>
      </c>
      <c r="E15" s="59"/>
      <c r="F15" s="59"/>
      <c r="G15" s="60">
        <v>500250</v>
      </c>
      <c r="H15" s="60">
        <v>495442.3</v>
      </c>
      <c r="I15" s="61"/>
      <c r="J15" s="61"/>
      <c r="K15" s="50"/>
      <c r="L15" s="50"/>
      <c r="M15" s="54"/>
      <c r="N15" s="54"/>
      <c r="O15" s="51"/>
      <c r="P15" s="55"/>
    </row>
    <row r="16" spans="1:16" x14ac:dyDescent="0.25">
      <c r="A16" s="56" t="s">
        <v>24</v>
      </c>
      <c r="B16" s="57">
        <v>11400</v>
      </c>
      <c r="C16" s="57"/>
      <c r="D16" s="58">
        <v>48</v>
      </c>
      <c r="E16" s="90"/>
      <c r="F16" s="59">
        <v>547200</v>
      </c>
      <c r="G16" s="60"/>
      <c r="H16" s="60"/>
      <c r="I16" s="61"/>
      <c r="J16" s="61"/>
      <c r="K16" s="50"/>
      <c r="L16" s="50"/>
      <c r="M16" s="54"/>
      <c r="N16" s="54"/>
      <c r="O16" s="51"/>
      <c r="P16" s="55"/>
    </row>
    <row r="17" spans="1:16" x14ac:dyDescent="0.25">
      <c r="A17" s="56" t="s">
        <v>25</v>
      </c>
      <c r="B17" s="57">
        <v>11300</v>
      </c>
      <c r="C17" s="57"/>
      <c r="D17" s="58">
        <v>48</v>
      </c>
      <c r="E17" s="90">
        <f>D17*B17</f>
        <v>542400</v>
      </c>
      <c r="F17" s="59"/>
      <c r="G17" s="60"/>
      <c r="H17" s="60"/>
      <c r="I17" s="61"/>
      <c r="J17" s="61"/>
      <c r="K17" s="50"/>
      <c r="L17" s="50"/>
      <c r="M17" s="54"/>
      <c r="N17" s="54"/>
      <c r="O17" s="51"/>
      <c r="P17" s="55"/>
    </row>
    <row r="18" spans="1:16" x14ac:dyDescent="0.25">
      <c r="A18" s="44"/>
      <c r="B18" s="45"/>
      <c r="C18" s="45"/>
      <c r="D18" s="46"/>
      <c r="E18" s="90"/>
      <c r="F18" s="59"/>
      <c r="G18" s="60"/>
      <c r="H18" s="60"/>
      <c r="I18" s="61"/>
      <c r="J18" s="61"/>
      <c r="K18" s="50"/>
      <c r="L18" s="50"/>
      <c r="M18" s="54"/>
      <c r="N18" s="54"/>
      <c r="O18" s="51"/>
      <c r="P18" s="52"/>
    </row>
    <row r="19" spans="1:16" x14ac:dyDescent="0.25">
      <c r="A19" s="27" t="s">
        <v>26</v>
      </c>
      <c r="B19" s="27"/>
      <c r="C19" s="27" t="s">
        <v>27</v>
      </c>
      <c r="D19" s="62" t="s">
        <v>27</v>
      </c>
      <c r="E19" s="95"/>
      <c r="F19" s="63"/>
      <c r="G19" s="64"/>
      <c r="H19" s="64"/>
      <c r="I19" s="65"/>
      <c r="J19" s="65"/>
      <c r="K19" s="66"/>
      <c r="L19" s="66"/>
      <c r="M19" s="62"/>
      <c r="N19" s="62"/>
      <c r="O19" s="67"/>
      <c r="P19" s="52"/>
    </row>
    <row r="20" spans="1:16" x14ac:dyDescent="0.25">
      <c r="A20" s="68" t="str">
        <f>A11</f>
        <v>FY 2012-2013</v>
      </c>
      <c r="B20" s="69"/>
      <c r="C20" s="69"/>
      <c r="D20" s="70"/>
      <c r="E20" s="152"/>
      <c r="F20" s="71"/>
      <c r="G20" s="72"/>
      <c r="H20" s="72"/>
      <c r="I20" s="73"/>
      <c r="J20" s="73"/>
      <c r="K20" s="74"/>
      <c r="L20" s="74"/>
      <c r="M20" s="70"/>
      <c r="N20" s="70"/>
      <c r="O20" s="75">
        <v>22500</v>
      </c>
      <c r="P20" s="76">
        <v>30326</v>
      </c>
    </row>
    <row r="21" spans="1:16" x14ac:dyDescent="0.25">
      <c r="A21" s="68" t="str">
        <f>A12</f>
        <v>FY 2013-2014</v>
      </c>
      <c r="B21" s="69"/>
      <c r="C21" s="69"/>
      <c r="D21" s="70"/>
      <c r="E21" s="152"/>
      <c r="F21" s="71"/>
      <c r="G21" s="72"/>
      <c r="H21" s="72"/>
      <c r="I21" s="73"/>
      <c r="J21" s="73"/>
      <c r="M21" s="77">
        <v>22500</v>
      </c>
      <c r="N21" s="77">
        <v>34276</v>
      </c>
      <c r="O21" s="75"/>
      <c r="P21" s="76"/>
    </row>
    <row r="22" spans="1:16" x14ac:dyDescent="0.25">
      <c r="A22" s="78" t="s">
        <v>28</v>
      </c>
      <c r="B22" s="79"/>
      <c r="C22" s="79"/>
      <c r="D22" s="80"/>
      <c r="E22" s="152"/>
      <c r="F22" s="71"/>
      <c r="G22" s="72"/>
      <c r="H22" s="72"/>
      <c r="I22" s="73"/>
      <c r="J22" s="73"/>
      <c r="K22" s="81">
        <v>30000</v>
      </c>
      <c r="L22" s="81">
        <v>35995</v>
      </c>
      <c r="M22" s="77"/>
      <c r="N22" s="77"/>
      <c r="O22" s="75"/>
      <c r="P22" s="76"/>
    </row>
    <row r="23" spans="1:16" x14ac:dyDescent="0.25">
      <c r="A23" s="78" t="s">
        <v>22</v>
      </c>
      <c r="B23" s="79"/>
      <c r="C23" s="79"/>
      <c r="D23" s="80"/>
      <c r="E23" s="152"/>
      <c r="F23" s="71"/>
      <c r="G23" s="72"/>
      <c r="H23" s="72"/>
      <c r="I23" s="73">
        <v>33000</v>
      </c>
      <c r="J23" s="73">
        <v>28697</v>
      </c>
      <c r="K23" s="81"/>
      <c r="L23" s="81"/>
      <c r="M23" s="77"/>
      <c r="N23" s="77"/>
      <c r="O23" s="75"/>
      <c r="P23" s="76"/>
    </row>
    <row r="24" spans="1:16" x14ac:dyDescent="0.25">
      <c r="A24" s="78" t="s">
        <v>23</v>
      </c>
      <c r="B24" s="79">
        <v>1150</v>
      </c>
      <c r="C24" s="79"/>
      <c r="D24" s="80">
        <v>25</v>
      </c>
      <c r="E24" s="152"/>
      <c r="F24" s="71"/>
      <c r="G24" s="72">
        <v>33000</v>
      </c>
      <c r="H24" s="72">
        <v>34070</v>
      </c>
      <c r="I24" s="73"/>
      <c r="J24" s="73"/>
      <c r="K24" s="81"/>
      <c r="L24" s="81"/>
      <c r="M24" s="77"/>
      <c r="N24" s="77"/>
      <c r="O24" s="75"/>
      <c r="P24" s="76"/>
    </row>
    <row r="25" spans="1:16" x14ac:dyDescent="0.25">
      <c r="A25" s="78" t="s">
        <v>24</v>
      </c>
      <c r="B25" s="79">
        <v>1140</v>
      </c>
      <c r="C25" s="79"/>
      <c r="D25" s="80">
        <v>25</v>
      </c>
      <c r="E25" s="90"/>
      <c r="F25" s="59">
        <v>28500</v>
      </c>
      <c r="G25" s="72"/>
      <c r="H25" s="72"/>
      <c r="I25" s="73"/>
      <c r="J25" s="73"/>
      <c r="K25" s="81"/>
      <c r="L25" s="81"/>
      <c r="M25" s="77"/>
      <c r="N25" s="77"/>
      <c r="O25" s="75"/>
      <c r="P25" s="76"/>
    </row>
    <row r="26" spans="1:16" x14ac:dyDescent="0.25">
      <c r="A26" s="78" t="s">
        <v>25</v>
      </c>
      <c r="B26" s="79">
        <v>1100</v>
      </c>
      <c r="C26" s="79"/>
      <c r="D26" s="80">
        <v>25</v>
      </c>
      <c r="E26" s="90">
        <f>B26*D26</f>
        <v>27500</v>
      </c>
      <c r="F26" s="59"/>
      <c r="G26" s="72"/>
      <c r="H26" s="72"/>
      <c r="I26" s="73"/>
      <c r="J26" s="73"/>
      <c r="K26" s="81"/>
      <c r="L26" s="81"/>
      <c r="M26" s="77"/>
      <c r="N26" s="77"/>
      <c r="O26" s="75"/>
      <c r="P26" s="76"/>
    </row>
    <row r="27" spans="1:16" x14ac:dyDescent="0.25">
      <c r="A27" s="78"/>
      <c r="B27" s="79"/>
      <c r="C27" s="79"/>
      <c r="D27" s="80"/>
      <c r="E27" s="152"/>
      <c r="F27" s="71"/>
      <c r="G27" s="72"/>
      <c r="H27" s="72"/>
      <c r="I27" s="73"/>
      <c r="J27" s="73"/>
      <c r="K27" s="81"/>
      <c r="L27" s="81"/>
      <c r="M27" s="77"/>
      <c r="N27" s="77"/>
      <c r="O27" s="75"/>
      <c r="P27" s="76"/>
    </row>
    <row r="28" spans="1:16" x14ac:dyDescent="0.25">
      <c r="A28" s="78" t="s">
        <v>29</v>
      </c>
      <c r="B28" s="79"/>
      <c r="C28" s="79"/>
      <c r="D28" s="80"/>
      <c r="E28" s="152">
        <v>0</v>
      </c>
      <c r="F28" s="71">
        <v>0</v>
      </c>
      <c r="G28" s="72">
        <v>4000</v>
      </c>
      <c r="H28" s="72"/>
      <c r="I28" s="73">
        <v>2500</v>
      </c>
      <c r="J28" s="73">
        <v>0</v>
      </c>
      <c r="K28" s="81">
        <v>5000</v>
      </c>
      <c r="L28" s="81">
        <v>0</v>
      </c>
      <c r="M28" s="77">
        <v>2500</v>
      </c>
      <c r="N28" s="77">
        <v>1431.3</v>
      </c>
      <c r="O28" s="75">
        <v>5000</v>
      </c>
      <c r="P28" s="76">
        <v>10323</v>
      </c>
    </row>
    <row r="29" spans="1:16" x14ac:dyDescent="0.25">
      <c r="A29" s="56" t="s">
        <v>30</v>
      </c>
      <c r="B29" s="56"/>
      <c r="C29" s="56"/>
      <c r="D29" s="56"/>
      <c r="E29" s="90">
        <v>31980</v>
      </c>
      <c r="F29" s="59">
        <v>31400</v>
      </c>
      <c r="G29" s="60">
        <v>33340</v>
      </c>
      <c r="H29" s="60">
        <v>31396</v>
      </c>
      <c r="I29" s="61">
        <v>30000</v>
      </c>
      <c r="J29" s="61">
        <v>30000</v>
      </c>
      <c r="K29" s="82">
        <v>44000</v>
      </c>
      <c r="L29" s="82">
        <v>44000</v>
      </c>
      <c r="M29" s="83">
        <v>44000</v>
      </c>
      <c r="N29" s="83">
        <v>44000</v>
      </c>
      <c r="O29" s="51">
        <v>40800</v>
      </c>
      <c r="P29" s="52">
        <v>40800</v>
      </c>
    </row>
    <row r="30" spans="1:16" x14ac:dyDescent="0.25">
      <c r="A30" s="84" t="s">
        <v>31</v>
      </c>
      <c r="B30" s="45"/>
      <c r="C30" s="45"/>
      <c r="D30" s="46"/>
      <c r="E30" s="90">
        <v>5000</v>
      </c>
      <c r="F30" s="59">
        <v>4500</v>
      </c>
      <c r="G30" s="60">
        <v>4500</v>
      </c>
      <c r="H30" s="60">
        <v>4773.6099999999997</v>
      </c>
      <c r="I30" s="61">
        <v>4500</v>
      </c>
      <c r="J30" s="61">
        <v>7032.46</v>
      </c>
      <c r="K30" s="82">
        <v>7500</v>
      </c>
      <c r="L30" s="82">
        <v>-1697.56</v>
      </c>
      <c r="M30" s="83">
        <v>7500</v>
      </c>
      <c r="N30" s="83">
        <v>5189.32</v>
      </c>
      <c r="O30" s="51">
        <v>7500</v>
      </c>
      <c r="P30" s="52">
        <v>7223</v>
      </c>
    </row>
    <row r="31" spans="1:16" x14ac:dyDescent="0.25">
      <c r="A31" s="85" t="s">
        <v>32</v>
      </c>
      <c r="B31" s="86"/>
      <c r="C31" s="86"/>
      <c r="D31" s="85"/>
      <c r="E31" s="90"/>
      <c r="F31" s="59">
        <v>0</v>
      </c>
      <c r="G31" s="64">
        <v>6000</v>
      </c>
      <c r="H31" s="64"/>
      <c r="I31" s="65">
        <v>10000</v>
      </c>
      <c r="J31" s="65"/>
      <c r="K31" s="87">
        <v>5000</v>
      </c>
      <c r="L31" s="87">
        <v>0</v>
      </c>
      <c r="M31" s="88">
        <v>5000</v>
      </c>
      <c r="N31" s="88">
        <v>11206.34</v>
      </c>
      <c r="O31" s="89">
        <v>10000</v>
      </c>
      <c r="P31" s="52"/>
    </row>
    <row r="32" spans="1:16" x14ac:dyDescent="0.25">
      <c r="A32" s="27" t="s">
        <v>33</v>
      </c>
      <c r="B32" s="27"/>
      <c r="C32" s="27"/>
      <c r="D32" s="27"/>
      <c r="E32" s="95"/>
      <c r="F32" s="63"/>
      <c r="G32" s="64"/>
      <c r="H32" s="64"/>
      <c r="I32" s="65"/>
      <c r="J32" s="65"/>
      <c r="K32" s="32"/>
      <c r="L32" s="32"/>
      <c r="M32" s="27"/>
      <c r="N32" s="27"/>
      <c r="O32" s="67"/>
      <c r="P32" s="52">
        <v>0</v>
      </c>
    </row>
    <row r="33" spans="1:16" x14ac:dyDescent="0.25">
      <c r="A33" s="27" t="s">
        <v>34</v>
      </c>
      <c r="B33" s="45">
        <v>100</v>
      </c>
      <c r="C33" s="45"/>
      <c r="D33" s="46">
        <v>8</v>
      </c>
      <c r="E33" s="90"/>
      <c r="F33" s="59"/>
      <c r="G33" s="60"/>
      <c r="H33" s="60"/>
      <c r="I33" s="61"/>
      <c r="J33" s="61"/>
      <c r="K33" s="50"/>
      <c r="L33" s="50"/>
      <c r="M33" s="46"/>
      <c r="N33" s="46"/>
      <c r="O33" s="51">
        <f>B33*D33</f>
        <v>800</v>
      </c>
      <c r="P33" s="52">
        <v>328</v>
      </c>
    </row>
    <row r="34" spans="1:16" x14ac:dyDescent="0.25">
      <c r="A34" s="27" t="s">
        <v>35</v>
      </c>
      <c r="B34" s="45">
        <v>100</v>
      </c>
      <c r="C34" s="45"/>
      <c r="D34" s="46">
        <v>8</v>
      </c>
      <c r="E34" s="90"/>
      <c r="F34" s="59"/>
      <c r="G34" s="60"/>
      <c r="H34" s="60"/>
      <c r="I34" s="61"/>
      <c r="J34" s="61"/>
      <c r="M34" s="83">
        <v>800</v>
      </c>
      <c r="N34" s="83">
        <v>320</v>
      </c>
      <c r="O34" s="51"/>
      <c r="P34" s="52"/>
    </row>
    <row r="35" spans="1:16" x14ac:dyDescent="0.25">
      <c r="A35" s="27" t="s">
        <v>36</v>
      </c>
      <c r="B35" s="45">
        <v>50</v>
      </c>
      <c r="C35" s="45"/>
      <c r="D35" s="46">
        <v>8</v>
      </c>
      <c r="E35" s="90"/>
      <c r="F35" s="59"/>
      <c r="G35" s="60"/>
      <c r="H35" s="60"/>
      <c r="I35" s="61"/>
      <c r="J35" s="61"/>
      <c r="K35" s="90">
        <v>400</v>
      </c>
      <c r="L35" s="90">
        <v>160</v>
      </c>
      <c r="M35" s="83"/>
      <c r="N35" s="83"/>
      <c r="O35" s="51"/>
      <c r="P35" s="52"/>
    </row>
    <row r="36" spans="1:16" x14ac:dyDescent="0.25">
      <c r="A36" s="27" t="s">
        <v>37</v>
      </c>
      <c r="B36" s="45">
        <v>40</v>
      </c>
      <c r="C36" s="45"/>
      <c r="D36" s="46">
        <v>8</v>
      </c>
      <c r="E36" s="90"/>
      <c r="F36" s="59"/>
      <c r="G36" s="60"/>
      <c r="H36" s="60"/>
      <c r="I36" s="61">
        <v>320</v>
      </c>
      <c r="J36" s="61">
        <v>40</v>
      </c>
      <c r="K36" s="90"/>
      <c r="L36" s="90"/>
      <c r="M36" s="83"/>
      <c r="N36" s="83"/>
      <c r="O36" s="51"/>
      <c r="P36" s="52"/>
    </row>
    <row r="37" spans="1:16" x14ac:dyDescent="0.25">
      <c r="A37" s="27" t="s">
        <v>38</v>
      </c>
      <c r="B37" s="45">
        <v>40</v>
      </c>
      <c r="C37" s="45"/>
      <c r="D37" s="46">
        <v>10</v>
      </c>
      <c r="E37" s="90"/>
      <c r="F37" s="59"/>
      <c r="G37" s="60">
        <v>400</v>
      </c>
      <c r="H37" s="60"/>
      <c r="I37" s="61"/>
      <c r="J37" s="61"/>
      <c r="K37" s="90"/>
      <c r="L37" s="90"/>
      <c r="M37" s="83"/>
      <c r="N37" s="83"/>
      <c r="O37" s="51"/>
      <c r="P37" s="52"/>
    </row>
    <row r="38" spans="1:16" x14ac:dyDescent="0.25">
      <c r="A38" s="27" t="s">
        <v>39</v>
      </c>
      <c r="B38" s="45">
        <v>10</v>
      </c>
      <c r="C38" s="45"/>
      <c r="D38" s="46">
        <v>10</v>
      </c>
      <c r="E38" s="90"/>
      <c r="F38" s="59">
        <v>100</v>
      </c>
      <c r="G38" s="60"/>
      <c r="H38" s="60"/>
      <c r="I38" s="61"/>
      <c r="J38" s="61"/>
      <c r="K38" s="90"/>
      <c r="L38" s="90"/>
      <c r="M38" s="83"/>
      <c r="N38" s="83"/>
      <c r="O38" s="51"/>
      <c r="P38" s="52"/>
    </row>
    <row r="39" spans="1:16" x14ac:dyDescent="0.25">
      <c r="A39" s="27" t="s">
        <v>40</v>
      </c>
      <c r="B39" s="45">
        <v>10</v>
      </c>
      <c r="C39" s="45"/>
      <c r="D39" s="46">
        <v>10</v>
      </c>
      <c r="E39" s="90">
        <f>B39*D39</f>
        <v>100</v>
      </c>
      <c r="F39" s="59"/>
      <c r="G39" s="60"/>
      <c r="H39" s="60"/>
      <c r="I39" s="61"/>
      <c r="J39" s="61"/>
      <c r="K39" s="90"/>
      <c r="L39" s="90"/>
      <c r="M39" s="83"/>
      <c r="N39" s="83"/>
      <c r="O39" s="51"/>
      <c r="P39" s="52"/>
    </row>
    <row r="40" spans="1:16" x14ac:dyDescent="0.25">
      <c r="A40" s="27"/>
      <c r="B40" s="45"/>
      <c r="C40" s="45"/>
      <c r="D40" s="46"/>
      <c r="E40" s="90"/>
      <c r="F40" s="59"/>
      <c r="G40" s="60"/>
      <c r="H40" s="60"/>
      <c r="I40" s="61"/>
      <c r="J40" s="61"/>
      <c r="K40" s="90"/>
      <c r="L40" s="90"/>
      <c r="M40" s="83"/>
      <c r="N40" s="83"/>
      <c r="O40" s="51"/>
      <c r="P40" s="52"/>
    </row>
    <row r="41" spans="1:16" x14ac:dyDescent="0.25">
      <c r="A41" s="27" t="s">
        <v>41</v>
      </c>
      <c r="B41" s="91"/>
      <c r="C41" s="91"/>
      <c r="D41" s="91"/>
      <c r="E41" s="178"/>
      <c r="F41" s="92"/>
      <c r="G41" s="93"/>
      <c r="H41" s="93"/>
      <c r="I41" s="94"/>
      <c r="J41" s="94"/>
      <c r="K41" s="95"/>
      <c r="L41" s="95"/>
      <c r="M41" s="96"/>
      <c r="N41" s="96"/>
      <c r="O41" s="67"/>
      <c r="P41" s="52"/>
    </row>
    <row r="42" spans="1:16" x14ac:dyDescent="0.25">
      <c r="A42" s="44" t="str">
        <f>$A$11</f>
        <v>FY 2012-2013</v>
      </c>
      <c r="B42" s="45">
        <f>+B11</f>
        <v>13302</v>
      </c>
      <c r="C42" s="45"/>
      <c r="D42" s="46">
        <v>2</v>
      </c>
      <c r="E42" s="90"/>
      <c r="F42" s="59"/>
      <c r="G42" s="60"/>
      <c r="H42" s="60"/>
      <c r="I42" s="61"/>
      <c r="J42" s="61"/>
      <c r="K42" s="90"/>
      <c r="L42" s="90"/>
      <c r="M42" s="83"/>
      <c r="N42" s="83"/>
      <c r="O42" s="51">
        <v>28928</v>
      </c>
      <c r="P42" s="52">
        <v>26600</v>
      </c>
    </row>
    <row r="43" spans="1:16" x14ac:dyDescent="0.25">
      <c r="A43" s="44" t="s">
        <v>20</v>
      </c>
      <c r="B43" s="45">
        <f>+B12</f>
        <v>13500</v>
      </c>
      <c r="C43" s="45"/>
      <c r="D43" s="46">
        <v>3</v>
      </c>
      <c r="E43" s="90"/>
      <c r="F43" s="59"/>
      <c r="G43" s="60"/>
      <c r="H43" s="60"/>
      <c r="I43" s="61"/>
      <c r="J43" s="61"/>
      <c r="K43" s="53"/>
      <c r="L43" s="53"/>
      <c r="M43" s="83">
        <f>+D43*B43</f>
        <v>40500</v>
      </c>
      <c r="N43" s="83">
        <v>37718.69</v>
      </c>
      <c r="O43" s="51"/>
      <c r="P43" s="52"/>
    </row>
    <row r="44" spans="1:16" x14ac:dyDescent="0.25">
      <c r="A44" s="44" t="s">
        <v>28</v>
      </c>
      <c r="B44" s="57">
        <v>13000</v>
      </c>
      <c r="C44" s="57"/>
      <c r="D44" s="58">
        <v>1.5</v>
      </c>
      <c r="E44" s="90"/>
      <c r="F44" s="59"/>
      <c r="G44" s="60"/>
      <c r="H44" s="60"/>
      <c r="I44" s="61"/>
      <c r="J44" s="61"/>
      <c r="K44" s="90">
        <f>+D44*B44</f>
        <v>19500</v>
      </c>
      <c r="L44" s="90">
        <v>18305.03</v>
      </c>
      <c r="M44" s="83"/>
      <c r="N44" s="83"/>
      <c r="O44" s="51"/>
      <c r="P44" s="52"/>
    </row>
    <row r="45" spans="1:16" x14ac:dyDescent="0.25">
      <c r="A45" s="44" t="s">
        <v>22</v>
      </c>
      <c r="B45" s="57">
        <f>B14</f>
        <v>12555</v>
      </c>
      <c r="C45" s="57"/>
      <c r="D45" s="58">
        <v>2.5</v>
      </c>
      <c r="E45" s="90"/>
      <c r="F45" s="59"/>
      <c r="G45" s="60"/>
      <c r="H45" s="60"/>
      <c r="I45" s="61">
        <v>31387.5</v>
      </c>
      <c r="J45" s="61">
        <v>29669.49</v>
      </c>
      <c r="K45" s="90"/>
      <c r="L45" s="90"/>
      <c r="M45" s="83"/>
      <c r="N45" s="83"/>
      <c r="O45" s="51"/>
      <c r="P45" s="52"/>
    </row>
    <row r="46" spans="1:16" x14ac:dyDescent="0.25">
      <c r="A46" s="44" t="s">
        <v>23</v>
      </c>
      <c r="B46" s="57">
        <v>11500</v>
      </c>
      <c r="C46" s="57"/>
      <c r="D46" s="58">
        <v>2.5</v>
      </c>
      <c r="E46" s="90"/>
      <c r="F46" s="59"/>
      <c r="G46" s="60">
        <v>28750</v>
      </c>
      <c r="H46" s="60">
        <v>28473.7</v>
      </c>
      <c r="I46" s="61"/>
      <c r="J46" s="61"/>
      <c r="K46" s="90"/>
      <c r="L46" s="90"/>
      <c r="M46" s="83"/>
      <c r="N46" s="83"/>
      <c r="O46" s="51"/>
      <c r="P46" s="52"/>
    </row>
    <row r="47" spans="1:16" x14ac:dyDescent="0.25">
      <c r="A47" s="44" t="s">
        <v>24</v>
      </c>
      <c r="B47" s="57">
        <v>11400</v>
      </c>
      <c r="C47" s="57"/>
      <c r="D47" s="58">
        <v>0</v>
      </c>
      <c r="E47" s="90"/>
      <c r="F47" s="59">
        <f>C47*E47</f>
        <v>0</v>
      </c>
      <c r="G47" s="60"/>
      <c r="H47" s="60"/>
      <c r="I47" s="61"/>
      <c r="J47" s="61"/>
      <c r="K47" s="90"/>
      <c r="L47" s="90"/>
      <c r="M47" s="83"/>
      <c r="N47" s="83"/>
      <c r="O47" s="51"/>
      <c r="P47" s="52"/>
    </row>
    <row r="48" spans="1:16" x14ac:dyDescent="0.25">
      <c r="A48" s="44" t="s">
        <v>25</v>
      </c>
      <c r="B48" s="57">
        <f>B17</f>
        <v>11300</v>
      </c>
      <c r="C48" s="57"/>
      <c r="D48" s="58">
        <v>1</v>
      </c>
      <c r="E48" s="90">
        <f>B48*D48</f>
        <v>11300</v>
      </c>
      <c r="F48" s="59"/>
      <c r="G48" s="60"/>
      <c r="H48" s="60"/>
      <c r="I48" s="61"/>
      <c r="J48" s="61"/>
      <c r="K48" s="90"/>
      <c r="L48" s="90"/>
      <c r="M48" s="83"/>
      <c r="N48" s="83"/>
      <c r="O48" s="51"/>
      <c r="P48" s="52"/>
    </row>
    <row r="49" spans="1:16" x14ac:dyDescent="0.25">
      <c r="A49" s="44"/>
      <c r="B49" s="45"/>
      <c r="C49" s="45"/>
      <c r="D49" s="46"/>
      <c r="E49" s="90"/>
      <c r="F49" s="59"/>
      <c r="G49" s="60"/>
      <c r="H49" s="60"/>
      <c r="I49" s="61"/>
      <c r="J49" s="61"/>
      <c r="K49" s="50"/>
      <c r="L49" s="50"/>
      <c r="M49" s="54"/>
      <c r="N49" s="54"/>
      <c r="O49" s="51"/>
      <c r="P49" s="52"/>
    </row>
    <row r="50" spans="1:16" x14ac:dyDescent="0.25">
      <c r="A50" s="44" t="s">
        <v>42</v>
      </c>
      <c r="B50" s="45"/>
      <c r="C50" s="45"/>
      <c r="D50" s="83"/>
      <c r="E50" s="90">
        <v>0</v>
      </c>
      <c r="F50" s="59">
        <v>0</v>
      </c>
      <c r="G50" s="60">
        <v>0</v>
      </c>
      <c r="H50" s="60"/>
      <c r="I50" s="61">
        <v>1000</v>
      </c>
      <c r="J50" s="61">
        <v>0</v>
      </c>
      <c r="K50" s="90">
        <v>7000</v>
      </c>
      <c r="L50" s="90">
        <v>1550</v>
      </c>
      <c r="M50" s="83">
        <v>7000</v>
      </c>
      <c r="N50" s="83">
        <v>1675</v>
      </c>
      <c r="O50" s="51"/>
      <c r="P50" s="52">
        <v>940</v>
      </c>
    </row>
    <row r="51" spans="1:16" x14ac:dyDescent="0.25">
      <c r="A51" s="44" t="s">
        <v>43</v>
      </c>
      <c r="B51" s="45"/>
      <c r="C51" s="45"/>
      <c r="D51" s="83"/>
      <c r="E51" s="90">
        <v>3000</v>
      </c>
      <c r="F51" s="59">
        <v>3000</v>
      </c>
      <c r="G51" s="60">
        <v>5000</v>
      </c>
      <c r="H51" s="60">
        <v>2595.59</v>
      </c>
      <c r="I51" s="61">
        <v>6500</v>
      </c>
      <c r="J51" s="61">
        <v>2726.55</v>
      </c>
      <c r="K51" s="90">
        <v>5000</v>
      </c>
      <c r="L51" s="90">
        <v>2540.3200000000002</v>
      </c>
      <c r="M51" s="83">
        <v>5000</v>
      </c>
      <c r="N51" s="83">
        <v>3700.91</v>
      </c>
      <c r="O51" s="51">
        <v>5000</v>
      </c>
      <c r="P51" s="52">
        <v>3365</v>
      </c>
    </row>
    <row r="52" spans="1:16" x14ac:dyDescent="0.25">
      <c r="A52" s="44" t="s">
        <v>44</v>
      </c>
      <c r="B52" s="45"/>
      <c r="C52" s="45"/>
      <c r="D52" s="83"/>
      <c r="E52" s="90">
        <v>100</v>
      </c>
      <c r="F52" s="59">
        <v>100</v>
      </c>
      <c r="G52" s="60">
        <v>100</v>
      </c>
      <c r="H52" s="60">
        <v>277.07</v>
      </c>
      <c r="I52" s="61">
        <v>100</v>
      </c>
      <c r="J52" s="61">
        <v>668.35</v>
      </c>
      <c r="K52" s="90">
        <v>500</v>
      </c>
      <c r="L52" s="90">
        <v>413.32</v>
      </c>
      <c r="M52" s="83">
        <v>500</v>
      </c>
      <c r="N52" s="83">
        <v>182.83</v>
      </c>
      <c r="O52" s="51"/>
      <c r="P52" s="52">
        <v>308</v>
      </c>
    </row>
    <row r="53" spans="1:16" x14ac:dyDescent="0.25">
      <c r="A53" s="44" t="s">
        <v>45</v>
      </c>
      <c r="B53" s="45"/>
      <c r="C53" s="45"/>
      <c r="D53" s="83"/>
      <c r="E53" s="90">
        <v>103000</v>
      </c>
      <c r="F53" s="59">
        <v>103000</v>
      </c>
      <c r="G53" s="60">
        <v>99250</v>
      </c>
      <c r="H53" s="60">
        <v>99250</v>
      </c>
      <c r="I53" s="61">
        <v>99250</v>
      </c>
      <c r="J53" s="61">
        <v>99250</v>
      </c>
      <c r="K53" s="90">
        <v>99250</v>
      </c>
      <c r="L53" s="90">
        <v>99250</v>
      </c>
      <c r="M53" s="83">
        <v>99250</v>
      </c>
      <c r="N53" s="83">
        <v>99250</v>
      </c>
      <c r="O53" s="51">
        <v>77000</v>
      </c>
      <c r="P53" s="52">
        <v>77000</v>
      </c>
    </row>
    <row r="54" spans="1:16" x14ac:dyDescent="0.25">
      <c r="A54" s="44" t="s">
        <v>46</v>
      </c>
      <c r="B54" s="45"/>
      <c r="C54" s="45"/>
      <c r="D54" s="83"/>
      <c r="E54" s="90">
        <v>12000</v>
      </c>
      <c r="F54" s="59"/>
      <c r="G54" s="60"/>
      <c r="H54" s="60"/>
      <c r="I54" s="61"/>
      <c r="J54" s="61"/>
      <c r="K54" s="90"/>
      <c r="L54" s="90"/>
      <c r="M54" s="83"/>
      <c r="N54" s="83"/>
      <c r="O54" s="51"/>
      <c r="P54" s="52"/>
    </row>
    <row r="55" spans="1:16" x14ac:dyDescent="0.25">
      <c r="A55" s="44" t="s">
        <v>47</v>
      </c>
      <c r="B55" s="97"/>
      <c r="C55" s="97"/>
      <c r="D55" s="98"/>
      <c r="E55" s="102">
        <v>6400</v>
      </c>
      <c r="F55" s="99">
        <v>6300</v>
      </c>
      <c r="G55" s="100">
        <v>6250</v>
      </c>
      <c r="H55" s="100">
        <v>6489.92</v>
      </c>
      <c r="I55" s="101">
        <v>6250</v>
      </c>
      <c r="J55" s="101">
        <v>6307.92</v>
      </c>
      <c r="K55" s="102">
        <v>6000</v>
      </c>
      <c r="L55" s="102">
        <v>6328.89</v>
      </c>
      <c r="M55" s="98">
        <v>6250</v>
      </c>
      <c r="N55" s="98">
        <v>6364.92</v>
      </c>
      <c r="O55" s="103">
        <v>5850</v>
      </c>
      <c r="P55" s="104">
        <v>6450</v>
      </c>
    </row>
    <row r="56" spans="1:16" x14ac:dyDescent="0.25">
      <c r="A56" s="44" t="s">
        <v>48</v>
      </c>
      <c r="B56" s="97"/>
      <c r="C56" s="97"/>
      <c r="D56" s="98"/>
      <c r="E56" s="102">
        <v>5500</v>
      </c>
      <c r="F56" s="99">
        <v>5000</v>
      </c>
      <c r="G56" s="100">
        <v>5800</v>
      </c>
      <c r="H56" s="100">
        <v>2215</v>
      </c>
      <c r="I56" s="101">
        <v>5750</v>
      </c>
      <c r="J56" s="101">
        <v>3900</v>
      </c>
      <c r="K56" s="102">
        <v>5500</v>
      </c>
      <c r="L56" s="102">
        <v>4195</v>
      </c>
      <c r="M56" s="98">
        <v>2150</v>
      </c>
      <c r="N56" s="98">
        <v>5670</v>
      </c>
      <c r="O56" s="103">
        <v>0</v>
      </c>
      <c r="P56" s="104">
        <v>3958</v>
      </c>
    </row>
    <row r="57" spans="1:16" s="43" customFormat="1" x14ac:dyDescent="0.25">
      <c r="A57" s="44" t="s">
        <v>49</v>
      </c>
      <c r="B57" s="97"/>
      <c r="C57" s="97"/>
      <c r="D57" s="98"/>
      <c r="E57" s="102"/>
      <c r="F57" s="99">
        <v>3500</v>
      </c>
      <c r="G57" s="100"/>
      <c r="H57" s="100"/>
      <c r="I57" s="101"/>
      <c r="J57" s="101"/>
      <c r="K57" s="102"/>
      <c r="L57" s="102"/>
      <c r="M57" s="98"/>
      <c r="N57" s="98"/>
      <c r="O57" s="103"/>
      <c r="P57" s="104"/>
    </row>
    <row r="58" spans="1:16" x14ac:dyDescent="0.25">
      <c r="A58" s="27" t="s">
        <v>50</v>
      </c>
      <c r="B58" s="105"/>
      <c r="C58" s="105"/>
      <c r="D58" s="83"/>
      <c r="E58" s="90">
        <v>36000</v>
      </c>
      <c r="F58" s="59">
        <v>35000</v>
      </c>
      <c r="G58" s="60">
        <v>36000</v>
      </c>
      <c r="H58" s="60">
        <v>39706.39</v>
      </c>
      <c r="I58" s="61">
        <v>20000</v>
      </c>
      <c r="J58" s="61">
        <v>31098.400000000001</v>
      </c>
      <c r="K58" s="106">
        <v>34500</v>
      </c>
      <c r="L58" s="106">
        <v>37403.019999999997</v>
      </c>
      <c r="M58" s="107">
        <v>22000</v>
      </c>
      <c r="N58" s="77">
        <v>17659.669999999998</v>
      </c>
      <c r="O58" s="51">
        <v>30000</v>
      </c>
      <c r="P58" s="52">
        <v>29746</v>
      </c>
    </row>
    <row r="59" spans="1:16" ht="16.5" thickBot="1" x14ac:dyDescent="0.3">
      <c r="A59" s="108" t="s">
        <v>51</v>
      </c>
      <c r="B59" s="109"/>
      <c r="C59" s="109"/>
      <c r="D59" s="110"/>
      <c r="E59" s="229">
        <f>SUM(E17:E58)</f>
        <v>784280</v>
      </c>
      <c r="F59" s="111">
        <f>SUM(F9:F58)</f>
        <v>767600</v>
      </c>
      <c r="G59" s="112">
        <f>SUM(G9:G58)</f>
        <v>762640</v>
      </c>
      <c r="H59" s="112">
        <f>SUM(H9:H58)</f>
        <v>744689.58</v>
      </c>
      <c r="I59" s="113">
        <v>771590</v>
      </c>
      <c r="J59" s="113">
        <f t="shared" ref="J59:P59" si="0">SUM(J9:J58)</f>
        <v>732882.68</v>
      </c>
      <c r="K59" s="114">
        <f t="shared" si="0"/>
        <v>808650</v>
      </c>
      <c r="L59" s="114">
        <f t="shared" si="0"/>
        <v>754881.98999999987</v>
      </c>
      <c r="M59" s="115">
        <f t="shared" si="0"/>
        <v>791450</v>
      </c>
      <c r="N59" s="115">
        <f t="shared" si="0"/>
        <v>759142.29</v>
      </c>
      <c r="O59" s="116">
        <f t="shared" si="0"/>
        <v>783010</v>
      </c>
      <c r="P59" s="117">
        <f t="shared" si="0"/>
        <v>742848</v>
      </c>
    </row>
    <row r="60" spans="1:16" ht="9" customHeight="1" thickTop="1" x14ac:dyDescent="0.25">
      <c r="A60" s="118"/>
      <c r="B60" s="118"/>
      <c r="C60" s="118"/>
      <c r="D60" s="118"/>
      <c r="E60" s="63"/>
      <c r="F60" s="63"/>
      <c r="G60" s="64"/>
      <c r="H60" s="64"/>
      <c r="I60" s="65"/>
      <c r="J60" s="65"/>
      <c r="K60" s="32" t="s">
        <v>27</v>
      </c>
      <c r="L60" s="32"/>
      <c r="M60" s="118" t="s">
        <v>27</v>
      </c>
      <c r="N60" s="118"/>
      <c r="O60" s="119"/>
      <c r="P60" s="52"/>
    </row>
    <row r="61" spans="1:16" x14ac:dyDescent="0.25">
      <c r="A61" s="108" t="s">
        <v>52</v>
      </c>
      <c r="B61" s="109"/>
      <c r="C61" s="109"/>
      <c r="D61" s="110"/>
      <c r="E61" s="63"/>
      <c r="F61" s="63"/>
      <c r="G61" s="64"/>
      <c r="H61" s="64"/>
      <c r="I61" s="65"/>
      <c r="J61" s="65"/>
      <c r="K61" s="66"/>
      <c r="L61" s="66"/>
      <c r="M61" s="110"/>
      <c r="N61" s="110"/>
      <c r="O61" s="119"/>
      <c r="P61" s="52"/>
    </row>
    <row r="62" spans="1:16" x14ac:dyDescent="0.25">
      <c r="A62" s="108" t="s">
        <v>53</v>
      </c>
      <c r="B62" s="109"/>
      <c r="C62" s="109"/>
      <c r="D62" s="110"/>
      <c r="E62" s="63"/>
      <c r="F62" s="63"/>
      <c r="G62" s="64"/>
      <c r="H62" s="64"/>
      <c r="I62" s="65"/>
      <c r="J62" s="65"/>
      <c r="K62" s="66"/>
      <c r="L62" s="66"/>
      <c r="M62" s="110"/>
      <c r="N62" s="110"/>
      <c r="O62" s="119"/>
      <c r="P62" s="52"/>
    </row>
    <row r="63" spans="1:16" x14ac:dyDescent="0.25">
      <c r="A63" s="27" t="s">
        <v>54</v>
      </c>
      <c r="B63" s="120"/>
      <c r="C63" s="120"/>
      <c r="D63" s="27"/>
      <c r="E63" s="90">
        <v>4000</v>
      </c>
      <c r="F63" s="59">
        <v>7530</v>
      </c>
      <c r="G63" s="60">
        <v>4300</v>
      </c>
      <c r="H63" s="60">
        <v>3889.44</v>
      </c>
      <c r="I63" s="61">
        <v>4250</v>
      </c>
      <c r="J63" s="61">
        <v>4441.6099999999997</v>
      </c>
      <c r="K63" s="90">
        <v>2850</v>
      </c>
      <c r="L63" s="90">
        <v>4146.32</v>
      </c>
      <c r="M63" s="83">
        <v>2850</v>
      </c>
      <c r="N63" s="83">
        <v>2976.91</v>
      </c>
      <c r="O63" s="67">
        <v>2700</v>
      </c>
      <c r="P63" s="52">
        <v>2700</v>
      </c>
    </row>
    <row r="64" spans="1:16" x14ac:dyDescent="0.25">
      <c r="A64" s="27" t="s">
        <v>55</v>
      </c>
      <c r="B64" s="120"/>
      <c r="C64" s="120"/>
      <c r="D64" s="27"/>
      <c r="E64" s="90">
        <v>5500</v>
      </c>
      <c r="F64" s="59">
        <v>3500</v>
      </c>
      <c r="G64" s="60">
        <v>5000</v>
      </c>
      <c r="H64" s="60">
        <v>1410.65</v>
      </c>
      <c r="I64" s="65">
        <v>4700</v>
      </c>
      <c r="J64" s="65">
        <v>2592.4299999999998</v>
      </c>
      <c r="K64" s="95">
        <v>3150</v>
      </c>
      <c r="L64" s="95">
        <v>4343.96</v>
      </c>
      <c r="M64" s="96">
        <v>2150</v>
      </c>
      <c r="N64" s="96">
        <v>4636.95</v>
      </c>
      <c r="O64" s="67"/>
      <c r="P64" s="52">
        <v>2533</v>
      </c>
    </row>
    <row r="65" spans="1:16" x14ac:dyDescent="0.25">
      <c r="A65" s="27" t="s">
        <v>56</v>
      </c>
      <c r="B65" s="120"/>
      <c r="C65" s="120"/>
      <c r="D65" s="27"/>
      <c r="E65" s="95">
        <v>100</v>
      </c>
      <c r="F65" s="63">
        <v>100</v>
      </c>
      <c r="G65" s="64">
        <v>100</v>
      </c>
      <c r="H65" s="64">
        <v>1526.99</v>
      </c>
      <c r="I65" s="65">
        <v>100</v>
      </c>
      <c r="J65" s="65">
        <v>358.88</v>
      </c>
      <c r="K65" s="95">
        <v>100</v>
      </c>
      <c r="L65" s="95">
        <v>3</v>
      </c>
      <c r="M65" s="96">
        <v>100</v>
      </c>
      <c r="N65" s="96">
        <v>10.72</v>
      </c>
      <c r="O65" s="67">
        <v>100</v>
      </c>
      <c r="P65" s="52">
        <v>-16</v>
      </c>
    </row>
    <row r="66" spans="1:16" x14ac:dyDescent="0.25">
      <c r="A66" s="44" t="s">
        <v>57</v>
      </c>
      <c r="B66" s="45"/>
      <c r="C66" s="45"/>
      <c r="D66" s="44"/>
      <c r="E66" s="90">
        <v>17000</v>
      </c>
      <c r="F66" s="59">
        <v>17000</v>
      </c>
      <c r="G66" s="60">
        <v>18000</v>
      </c>
      <c r="H66" s="60">
        <v>16861.78</v>
      </c>
      <c r="I66" s="61">
        <v>17500</v>
      </c>
      <c r="J66" s="61">
        <v>18084.8</v>
      </c>
      <c r="K66" s="90">
        <v>17000</v>
      </c>
      <c r="L66" s="90">
        <v>16989.400000000001</v>
      </c>
      <c r="M66" s="83">
        <v>14000</v>
      </c>
      <c r="N66" s="83">
        <v>15562.8</v>
      </c>
      <c r="O66" s="51">
        <v>14000</v>
      </c>
      <c r="P66" s="52">
        <v>13345</v>
      </c>
    </row>
    <row r="67" spans="1:16" x14ac:dyDescent="0.25">
      <c r="A67" s="27" t="s">
        <v>58</v>
      </c>
      <c r="B67" s="120"/>
      <c r="C67" s="120"/>
      <c r="D67" s="27"/>
      <c r="E67" s="90">
        <v>2200</v>
      </c>
      <c r="F67" s="59">
        <v>2500</v>
      </c>
      <c r="G67" s="64">
        <v>2500</v>
      </c>
      <c r="H67" s="64">
        <v>2274.5</v>
      </c>
      <c r="I67" s="65">
        <v>2500</v>
      </c>
      <c r="J67" s="65">
        <v>2270.75</v>
      </c>
      <c r="K67" s="95">
        <v>3250</v>
      </c>
      <c r="L67" s="95">
        <v>3144.44</v>
      </c>
      <c r="M67" s="96">
        <v>2750</v>
      </c>
      <c r="N67" s="96">
        <v>2876.5</v>
      </c>
      <c r="O67" s="67">
        <v>2500</v>
      </c>
      <c r="P67" s="52">
        <v>3253</v>
      </c>
    </row>
    <row r="68" spans="1:16" x14ac:dyDescent="0.25">
      <c r="A68" s="27" t="s">
        <v>59</v>
      </c>
      <c r="B68" s="120"/>
      <c r="C68" s="120"/>
      <c r="D68" s="27"/>
      <c r="E68" s="90">
        <v>300</v>
      </c>
      <c r="F68" s="59">
        <v>500</v>
      </c>
      <c r="G68" s="64">
        <v>500</v>
      </c>
      <c r="H68" s="64">
        <v>396</v>
      </c>
      <c r="I68" s="65">
        <v>750</v>
      </c>
      <c r="J68" s="65">
        <v>754.29</v>
      </c>
      <c r="K68" s="95">
        <v>2000</v>
      </c>
      <c r="L68" s="95">
        <v>20</v>
      </c>
      <c r="M68" s="96">
        <v>4000</v>
      </c>
      <c r="N68" s="96">
        <v>456.03</v>
      </c>
      <c r="O68" s="67">
        <v>4000</v>
      </c>
      <c r="P68" s="52">
        <v>1371</v>
      </c>
    </row>
    <row r="69" spans="1:16" x14ac:dyDescent="0.25">
      <c r="A69" s="27" t="s">
        <v>60</v>
      </c>
      <c r="B69" s="120"/>
      <c r="C69" s="120"/>
      <c r="D69" s="27"/>
      <c r="E69" s="90">
        <v>3200</v>
      </c>
      <c r="F69" s="59">
        <v>3700</v>
      </c>
      <c r="G69" s="64">
        <v>3700</v>
      </c>
      <c r="H69" s="64">
        <v>3332.07</v>
      </c>
      <c r="I69" s="65">
        <v>3750</v>
      </c>
      <c r="J69" s="65">
        <v>3109.34</v>
      </c>
      <c r="K69" s="95">
        <v>3750</v>
      </c>
      <c r="L69" s="95">
        <v>3763.14</v>
      </c>
      <c r="M69" s="96">
        <v>3050</v>
      </c>
      <c r="N69" s="96">
        <v>2843.47</v>
      </c>
      <c r="O69" s="67">
        <v>3800</v>
      </c>
      <c r="P69" s="52">
        <v>3643</v>
      </c>
    </row>
    <row r="70" spans="1:16" x14ac:dyDescent="0.25">
      <c r="A70" s="27" t="s">
        <v>61</v>
      </c>
      <c r="B70" s="120"/>
      <c r="C70" s="120"/>
      <c r="D70" s="27"/>
      <c r="E70" s="90">
        <v>1000</v>
      </c>
      <c r="F70" s="59">
        <v>1000</v>
      </c>
      <c r="G70" s="64">
        <v>1000</v>
      </c>
      <c r="H70" s="64">
        <v>1140.4100000000001</v>
      </c>
      <c r="I70" s="65">
        <v>1000</v>
      </c>
      <c r="J70" s="65">
        <v>1067.18</v>
      </c>
      <c r="K70" s="95">
        <v>3000</v>
      </c>
      <c r="L70" s="95">
        <v>461.5</v>
      </c>
      <c r="M70" s="96">
        <v>2600</v>
      </c>
      <c r="N70" s="96">
        <v>2439</v>
      </c>
      <c r="O70" s="67">
        <v>2800</v>
      </c>
      <c r="P70" s="52">
        <v>2461</v>
      </c>
    </row>
    <row r="71" spans="1:16" x14ac:dyDescent="0.25">
      <c r="A71" s="27" t="s">
        <v>62</v>
      </c>
      <c r="B71" s="120"/>
      <c r="C71" s="120"/>
      <c r="D71" s="27"/>
      <c r="E71" s="90">
        <v>1067</v>
      </c>
      <c r="F71" s="59">
        <v>4000</v>
      </c>
      <c r="G71" s="64">
        <v>4600</v>
      </c>
      <c r="H71" s="64">
        <v>535.67999999999995</v>
      </c>
      <c r="I71" s="65">
        <v>4560</v>
      </c>
      <c r="J71" s="65">
        <v>3700.1</v>
      </c>
      <c r="K71" s="95">
        <v>4560</v>
      </c>
      <c r="L71" s="95">
        <v>4574.92</v>
      </c>
      <c r="M71" s="96">
        <v>4560</v>
      </c>
      <c r="N71" s="96">
        <v>2673.12</v>
      </c>
      <c r="O71" s="67">
        <v>5000</v>
      </c>
      <c r="P71" s="52">
        <v>6537</v>
      </c>
    </row>
    <row r="72" spans="1:16" x14ac:dyDescent="0.25">
      <c r="A72" s="27" t="s">
        <v>63</v>
      </c>
      <c r="B72" s="120"/>
      <c r="C72" s="120"/>
      <c r="D72" s="27"/>
      <c r="E72" s="90">
        <v>34679</v>
      </c>
      <c r="F72" s="59">
        <v>19900</v>
      </c>
      <c r="G72" s="64">
        <v>17800</v>
      </c>
      <c r="H72" s="64">
        <v>18714.13</v>
      </c>
      <c r="I72" s="65">
        <v>22000</v>
      </c>
      <c r="J72" s="65">
        <v>16704.98</v>
      </c>
      <c r="K72" s="95">
        <v>39500</v>
      </c>
      <c r="L72" s="95">
        <v>17623.330000000002</v>
      </c>
      <c r="M72" s="96">
        <v>36500</v>
      </c>
      <c r="N72" s="96">
        <v>32504.81</v>
      </c>
      <c r="O72" s="67">
        <v>34000</v>
      </c>
      <c r="P72" s="52">
        <v>24660</v>
      </c>
    </row>
    <row r="73" spans="1:16" x14ac:dyDescent="0.25">
      <c r="A73" s="27" t="s">
        <v>64</v>
      </c>
      <c r="B73" s="120"/>
      <c r="C73" s="120"/>
      <c r="D73" s="27"/>
      <c r="E73" s="90">
        <v>200</v>
      </c>
      <c r="F73" s="59">
        <v>200</v>
      </c>
      <c r="G73" s="64">
        <v>200</v>
      </c>
      <c r="H73" s="64">
        <v>381.93</v>
      </c>
      <c r="I73" s="65">
        <v>150</v>
      </c>
      <c r="J73" s="65">
        <v>68.95</v>
      </c>
      <c r="K73" s="95">
        <v>200</v>
      </c>
      <c r="L73" s="95">
        <v>167.33</v>
      </c>
      <c r="M73" s="96">
        <v>200</v>
      </c>
      <c r="N73" s="96">
        <v>117.36</v>
      </c>
      <c r="O73" s="67">
        <v>100</v>
      </c>
      <c r="P73" s="52">
        <v>69</v>
      </c>
    </row>
    <row r="74" spans="1:16" x14ac:dyDescent="0.25">
      <c r="A74" s="27" t="s">
        <v>65</v>
      </c>
      <c r="B74" s="120"/>
      <c r="C74" s="120"/>
      <c r="D74" s="27"/>
      <c r="E74" s="90">
        <v>59000</v>
      </c>
      <c r="F74" s="59">
        <v>57500</v>
      </c>
      <c r="G74" s="64">
        <v>59000</v>
      </c>
      <c r="H74" s="64">
        <v>56811.8</v>
      </c>
      <c r="I74" s="65">
        <v>58500</v>
      </c>
      <c r="J74" s="65">
        <v>57250.2</v>
      </c>
      <c r="K74" s="95">
        <v>58142</v>
      </c>
      <c r="L74" s="95">
        <v>58897.55</v>
      </c>
      <c r="M74" s="96">
        <v>55750</v>
      </c>
      <c r="N74" s="96">
        <v>55397.05</v>
      </c>
      <c r="O74" s="67">
        <v>54930</v>
      </c>
      <c r="P74" s="52">
        <v>54729</v>
      </c>
    </row>
    <row r="75" spans="1:16" x14ac:dyDescent="0.25">
      <c r="A75" s="121" t="s">
        <v>66</v>
      </c>
      <c r="B75" s="120"/>
      <c r="C75" s="120"/>
      <c r="D75" s="27"/>
      <c r="E75" s="90">
        <v>2500</v>
      </c>
      <c r="F75" s="59">
        <v>5500</v>
      </c>
      <c r="G75" s="64">
        <v>5200</v>
      </c>
      <c r="H75" s="64">
        <v>2508.6</v>
      </c>
      <c r="I75" s="65">
        <v>5750</v>
      </c>
      <c r="J75" s="65">
        <v>6037.77</v>
      </c>
      <c r="K75" s="95">
        <v>5750</v>
      </c>
      <c r="L75" s="95">
        <v>4706.9399999999996</v>
      </c>
      <c r="M75" s="96">
        <v>5250</v>
      </c>
      <c r="N75" s="96">
        <v>5409.36</v>
      </c>
      <c r="O75" s="67">
        <v>5150</v>
      </c>
      <c r="P75" s="52">
        <v>5400</v>
      </c>
    </row>
    <row r="76" spans="1:16" x14ac:dyDescent="0.25">
      <c r="A76" s="121" t="s">
        <v>67</v>
      </c>
      <c r="B76" s="120"/>
      <c r="C76" s="120"/>
      <c r="D76" s="27"/>
      <c r="E76" s="90">
        <v>28412</v>
      </c>
      <c r="F76" s="59">
        <v>26400</v>
      </c>
      <c r="G76" s="64">
        <v>26400</v>
      </c>
      <c r="H76" s="64">
        <v>27172.43</v>
      </c>
      <c r="I76" s="65">
        <v>26000</v>
      </c>
      <c r="J76" s="65">
        <v>26410.15</v>
      </c>
      <c r="K76" s="90">
        <v>26500</v>
      </c>
      <c r="L76" s="90">
        <v>30629.62</v>
      </c>
      <c r="M76" s="83">
        <f>25410-481</f>
        <v>24929</v>
      </c>
      <c r="N76" s="83">
        <v>27319.94</v>
      </c>
      <c r="O76" s="67">
        <v>24400</v>
      </c>
      <c r="P76" s="52">
        <v>24272</v>
      </c>
    </row>
    <row r="77" spans="1:16" x14ac:dyDescent="0.25">
      <c r="A77" s="56" t="s">
        <v>68</v>
      </c>
      <c r="B77" s="45"/>
      <c r="C77" s="45"/>
      <c r="D77" s="44"/>
      <c r="E77" s="90">
        <v>29103</v>
      </c>
      <c r="F77" s="59">
        <v>27000</v>
      </c>
      <c r="G77" s="60">
        <v>27000</v>
      </c>
      <c r="H77" s="60">
        <v>26919.17</v>
      </c>
      <c r="I77" s="61">
        <v>25500</v>
      </c>
      <c r="J77" s="61">
        <v>27002.09</v>
      </c>
      <c r="K77" s="90">
        <v>23200</v>
      </c>
      <c r="L77" s="90">
        <v>19389.32</v>
      </c>
      <c r="M77" s="83">
        <v>21000</v>
      </c>
      <c r="N77" s="83">
        <v>21931.93</v>
      </c>
      <c r="O77" s="67">
        <v>24500</v>
      </c>
      <c r="P77" s="52">
        <v>22475</v>
      </c>
    </row>
    <row r="78" spans="1:16" x14ac:dyDescent="0.25">
      <c r="A78" s="27" t="s">
        <v>69</v>
      </c>
      <c r="B78" s="120"/>
      <c r="C78" s="120"/>
      <c r="D78" s="27"/>
      <c r="E78" s="90">
        <v>1000</v>
      </c>
      <c r="F78" s="59">
        <v>3000</v>
      </c>
      <c r="G78" s="64">
        <v>3000</v>
      </c>
      <c r="H78" s="64">
        <v>792.16</v>
      </c>
      <c r="I78" s="65">
        <v>3650</v>
      </c>
      <c r="J78" s="65">
        <v>2743.33</v>
      </c>
      <c r="K78" s="90">
        <v>4000</v>
      </c>
      <c r="L78" s="90">
        <v>3448.34</v>
      </c>
      <c r="M78" s="83">
        <v>4000</v>
      </c>
      <c r="N78" s="83">
        <v>3314.38</v>
      </c>
      <c r="O78" s="67">
        <v>3200</v>
      </c>
      <c r="P78" s="52">
        <v>3884</v>
      </c>
    </row>
    <row r="79" spans="1:16" x14ac:dyDescent="0.25">
      <c r="A79" s="44" t="s">
        <v>70</v>
      </c>
      <c r="B79" s="45"/>
      <c r="C79" s="45"/>
      <c r="D79" s="44"/>
      <c r="E79" s="90">
        <v>4000</v>
      </c>
      <c r="F79" s="59">
        <v>5000</v>
      </c>
      <c r="G79" s="60">
        <v>8500</v>
      </c>
      <c r="H79" s="60">
        <v>3819.27</v>
      </c>
      <c r="I79" s="61">
        <v>9900</v>
      </c>
      <c r="J79" s="61">
        <v>7929.72</v>
      </c>
      <c r="K79" s="90">
        <v>10500</v>
      </c>
      <c r="L79" s="90">
        <v>8390.52</v>
      </c>
      <c r="M79" s="83">
        <v>10500</v>
      </c>
      <c r="N79" s="83">
        <v>10049.35</v>
      </c>
      <c r="O79" s="51">
        <v>11000</v>
      </c>
      <c r="P79" s="52">
        <v>10185</v>
      </c>
    </row>
    <row r="80" spans="1:16" x14ac:dyDescent="0.25">
      <c r="A80" s="121" t="s">
        <v>71</v>
      </c>
      <c r="B80" s="120"/>
      <c r="C80" s="120"/>
      <c r="D80" s="27"/>
      <c r="E80" s="90">
        <v>1000</v>
      </c>
      <c r="F80" s="59">
        <v>2500</v>
      </c>
      <c r="G80" s="64">
        <v>3000</v>
      </c>
      <c r="H80" s="64">
        <v>1005</v>
      </c>
      <c r="I80" s="65">
        <v>3000</v>
      </c>
      <c r="J80" s="65">
        <v>2295</v>
      </c>
      <c r="K80" s="90">
        <v>3000</v>
      </c>
      <c r="L80" s="90">
        <v>5583.27</v>
      </c>
      <c r="M80" s="83">
        <v>2500</v>
      </c>
      <c r="N80" s="83">
        <v>2945</v>
      </c>
      <c r="O80" s="67">
        <v>2500</v>
      </c>
      <c r="P80" s="52">
        <v>4369</v>
      </c>
    </row>
    <row r="81" spans="1:16" x14ac:dyDescent="0.25">
      <c r="A81" s="84" t="s">
        <v>72</v>
      </c>
      <c r="B81" s="120"/>
      <c r="C81" s="120"/>
      <c r="D81" s="27"/>
      <c r="E81" s="90">
        <v>155837.03</v>
      </c>
      <c r="F81" s="59">
        <v>134000</v>
      </c>
      <c r="G81" s="64">
        <v>120000</v>
      </c>
      <c r="H81" s="64">
        <v>130950.8</v>
      </c>
      <c r="I81" s="65">
        <v>129000</v>
      </c>
      <c r="J81" s="65">
        <v>132165.73000000001</v>
      </c>
      <c r="K81" s="90">
        <v>138950</v>
      </c>
      <c r="L81" s="90">
        <v>121964.53</v>
      </c>
      <c r="M81" s="83">
        <v>122000</v>
      </c>
      <c r="N81" s="83">
        <v>138199.57</v>
      </c>
      <c r="O81" s="67">
        <v>125000</v>
      </c>
      <c r="P81" s="52">
        <v>126724</v>
      </c>
    </row>
    <row r="82" spans="1:16" x14ac:dyDescent="0.25">
      <c r="A82" s="27" t="s">
        <v>73</v>
      </c>
      <c r="B82" s="45"/>
      <c r="C82" s="45"/>
      <c r="D82" s="44"/>
      <c r="E82" s="90">
        <v>4500</v>
      </c>
      <c r="F82" s="59">
        <v>5000</v>
      </c>
      <c r="G82" s="60">
        <v>8000</v>
      </c>
      <c r="H82" s="60">
        <v>2216.73</v>
      </c>
      <c r="I82" s="61">
        <v>8500</v>
      </c>
      <c r="J82" s="61">
        <v>3321.26</v>
      </c>
      <c r="K82" s="90">
        <v>8000</v>
      </c>
      <c r="L82" s="90">
        <v>16116.64</v>
      </c>
      <c r="M82" s="83">
        <v>8000</v>
      </c>
      <c r="N82" s="83">
        <v>7147.84</v>
      </c>
      <c r="O82" s="67">
        <v>8000</v>
      </c>
      <c r="P82" s="52">
        <v>7719</v>
      </c>
    </row>
    <row r="83" spans="1:16" x14ac:dyDescent="0.25">
      <c r="A83" s="27" t="s">
        <v>74</v>
      </c>
      <c r="B83" s="91"/>
      <c r="C83" s="91"/>
      <c r="D83" s="120"/>
      <c r="E83" s="90">
        <v>81010</v>
      </c>
      <c r="F83" s="59">
        <v>78651</v>
      </c>
      <c r="G83" s="64">
        <v>76400</v>
      </c>
      <c r="H83" s="64">
        <v>76359.399999999994</v>
      </c>
      <c r="I83" s="65">
        <v>74100</v>
      </c>
      <c r="J83" s="65">
        <v>74135.37</v>
      </c>
      <c r="K83" s="95">
        <v>71900</v>
      </c>
      <c r="L83" s="95">
        <v>71976.06</v>
      </c>
      <c r="M83" s="96">
        <v>68700</v>
      </c>
      <c r="N83" s="96">
        <v>72398.16</v>
      </c>
      <c r="O83" s="67">
        <v>68300</v>
      </c>
      <c r="P83" s="52">
        <v>67019</v>
      </c>
    </row>
    <row r="84" spans="1:16" x14ac:dyDescent="0.25">
      <c r="A84" s="44" t="s">
        <v>75</v>
      </c>
      <c r="B84" s="45"/>
      <c r="C84" s="45"/>
      <c r="D84" s="46"/>
      <c r="E84" s="90">
        <v>101296</v>
      </c>
      <c r="F84" s="59">
        <v>98346</v>
      </c>
      <c r="G84" s="60">
        <v>95500</v>
      </c>
      <c r="H84" s="60">
        <v>95481.13</v>
      </c>
      <c r="I84" s="61">
        <v>92800</v>
      </c>
      <c r="J84" s="61">
        <v>92620.17</v>
      </c>
      <c r="K84" s="90">
        <v>91250</v>
      </c>
      <c r="L84" s="90">
        <v>124677.95</v>
      </c>
      <c r="M84" s="83">
        <v>87900</v>
      </c>
      <c r="N84" s="83">
        <v>86076.98</v>
      </c>
      <c r="O84" s="51">
        <v>80000</v>
      </c>
      <c r="P84" s="52">
        <v>80184</v>
      </c>
    </row>
    <row r="85" spans="1:16" hidden="1" x14ac:dyDescent="0.25">
      <c r="A85" s="27" t="s">
        <v>76</v>
      </c>
      <c r="B85" s="120"/>
      <c r="C85" s="120"/>
      <c r="D85" s="27"/>
      <c r="E85" s="90"/>
      <c r="F85" s="59">
        <v>0</v>
      </c>
      <c r="G85" s="64">
        <v>0</v>
      </c>
      <c r="H85" s="64"/>
      <c r="I85" s="65">
        <v>0</v>
      </c>
      <c r="J85" s="65"/>
      <c r="K85" s="90">
        <v>3000</v>
      </c>
      <c r="L85" s="90"/>
      <c r="M85" s="83">
        <v>0</v>
      </c>
      <c r="N85" s="83"/>
      <c r="O85" s="51">
        <v>0</v>
      </c>
      <c r="P85" s="52">
        <v>-225</v>
      </c>
    </row>
    <row r="86" spans="1:16" x14ac:dyDescent="0.25">
      <c r="A86" s="44" t="s">
        <v>77</v>
      </c>
      <c r="B86" s="45"/>
      <c r="C86" s="45"/>
      <c r="D86" s="44"/>
      <c r="E86" s="90">
        <v>3000</v>
      </c>
      <c r="F86" s="59">
        <v>3000</v>
      </c>
      <c r="G86" s="60">
        <v>2800</v>
      </c>
      <c r="H86" s="60">
        <v>3073.19</v>
      </c>
      <c r="I86" s="61">
        <v>2750</v>
      </c>
      <c r="J86" s="61">
        <v>1075.69</v>
      </c>
      <c r="K86" s="90">
        <v>4200</v>
      </c>
      <c r="L86" s="90">
        <v>1110.3900000000001</v>
      </c>
      <c r="M86" s="83">
        <v>4200</v>
      </c>
      <c r="N86" s="83">
        <v>1560.89</v>
      </c>
      <c r="O86" s="51">
        <v>3600</v>
      </c>
      <c r="P86" s="52">
        <v>2719</v>
      </c>
    </row>
    <row r="87" spans="1:16" x14ac:dyDescent="0.25">
      <c r="A87" s="27" t="s">
        <v>78</v>
      </c>
      <c r="B87" s="120"/>
      <c r="C87" s="120"/>
      <c r="D87" s="62"/>
      <c r="E87" s="90">
        <v>200</v>
      </c>
      <c r="F87" s="59">
        <v>500</v>
      </c>
      <c r="G87" s="64">
        <v>500</v>
      </c>
      <c r="H87" s="64">
        <v>39.69</v>
      </c>
      <c r="I87" s="65">
        <v>500</v>
      </c>
      <c r="J87" s="65"/>
      <c r="K87" s="95">
        <v>500</v>
      </c>
      <c r="L87" s="95">
        <v>801.52</v>
      </c>
      <c r="M87" s="96">
        <v>600</v>
      </c>
      <c r="N87" s="96">
        <v>452.14</v>
      </c>
      <c r="O87" s="67">
        <v>600</v>
      </c>
      <c r="P87" s="52">
        <v>305</v>
      </c>
    </row>
    <row r="88" spans="1:16" x14ac:dyDescent="0.25">
      <c r="A88" s="27" t="s">
        <v>79</v>
      </c>
      <c r="B88" s="120"/>
      <c r="C88" s="120"/>
      <c r="D88" s="27"/>
      <c r="E88" s="90">
        <v>1000</v>
      </c>
      <c r="F88" s="59">
        <v>1000</v>
      </c>
      <c r="G88" s="64">
        <v>1000</v>
      </c>
      <c r="H88" s="64">
        <v>877.67</v>
      </c>
      <c r="I88" s="65">
        <v>1000</v>
      </c>
      <c r="J88" s="65">
        <v>712</v>
      </c>
      <c r="K88" s="95">
        <v>1200</v>
      </c>
      <c r="L88" s="95">
        <v>-2795.69</v>
      </c>
      <c r="M88" s="96">
        <v>1200</v>
      </c>
      <c r="N88" s="96">
        <v>796.53</v>
      </c>
      <c r="O88" s="67">
        <v>1200</v>
      </c>
      <c r="P88" s="52">
        <v>832</v>
      </c>
    </row>
    <row r="89" spans="1:16" x14ac:dyDescent="0.25">
      <c r="A89" s="27" t="s">
        <v>80</v>
      </c>
      <c r="B89" s="120"/>
      <c r="C89" s="120"/>
      <c r="D89" s="27"/>
      <c r="E89" s="90">
        <v>2800</v>
      </c>
      <c r="F89" s="59">
        <v>3000</v>
      </c>
      <c r="G89" s="64">
        <v>2800</v>
      </c>
      <c r="H89" s="64">
        <v>5861.44</v>
      </c>
      <c r="I89" s="65">
        <v>2650</v>
      </c>
      <c r="J89" s="65">
        <v>5197.88</v>
      </c>
      <c r="K89" s="95">
        <v>2000</v>
      </c>
      <c r="L89" s="95">
        <v>3627.06</v>
      </c>
      <c r="M89" s="96">
        <v>1300</v>
      </c>
      <c r="N89" s="96">
        <v>2630.29</v>
      </c>
      <c r="O89" s="67">
        <v>1200</v>
      </c>
      <c r="P89" s="52">
        <v>1947</v>
      </c>
    </row>
    <row r="90" spans="1:16" x14ac:dyDescent="0.25">
      <c r="A90" s="27" t="s">
        <v>81</v>
      </c>
      <c r="B90" s="120"/>
      <c r="C90" s="120"/>
      <c r="D90" s="27"/>
      <c r="E90" s="90">
        <v>9000</v>
      </c>
      <c r="F90" s="59">
        <v>10000</v>
      </c>
      <c r="G90" s="60">
        <v>10000</v>
      </c>
      <c r="H90" s="60">
        <v>9539.4</v>
      </c>
      <c r="I90" s="61">
        <v>9500</v>
      </c>
      <c r="J90" s="61">
        <v>8564.17</v>
      </c>
      <c r="K90" s="95">
        <v>9500</v>
      </c>
      <c r="L90" s="95">
        <v>8386.7000000000007</v>
      </c>
      <c r="M90" s="96">
        <v>8000</v>
      </c>
      <c r="N90" s="96">
        <v>8808.43</v>
      </c>
      <c r="O90" s="67">
        <v>6000</v>
      </c>
      <c r="P90" s="52">
        <v>5848</v>
      </c>
    </row>
    <row r="91" spans="1:16" x14ac:dyDescent="0.25">
      <c r="A91" s="27" t="s">
        <v>82</v>
      </c>
      <c r="B91" s="120"/>
      <c r="C91" s="120"/>
      <c r="D91" s="27"/>
      <c r="E91" s="90"/>
      <c r="F91" s="59"/>
      <c r="G91" s="60">
        <v>0</v>
      </c>
      <c r="H91" s="60">
        <v>1175</v>
      </c>
      <c r="I91" s="61"/>
      <c r="J91" s="61"/>
      <c r="K91" s="95"/>
      <c r="L91" s="95"/>
      <c r="M91" s="96"/>
      <c r="N91" s="96"/>
      <c r="O91" s="67"/>
      <c r="P91" s="52"/>
    </row>
    <row r="92" spans="1:16" x14ac:dyDescent="0.25">
      <c r="A92" s="56" t="s">
        <v>83</v>
      </c>
      <c r="B92" s="45"/>
      <c r="C92" s="45"/>
      <c r="D92" s="44"/>
      <c r="E92" s="90">
        <v>1000</v>
      </c>
      <c r="F92" s="59">
        <v>1000</v>
      </c>
      <c r="G92" s="60">
        <v>1000</v>
      </c>
      <c r="H92" s="60">
        <v>-4041.65</v>
      </c>
      <c r="I92" s="61">
        <v>11000</v>
      </c>
      <c r="J92" s="61">
        <v>-2283.9699999999998</v>
      </c>
      <c r="K92" s="90">
        <v>15500</v>
      </c>
      <c r="L92" s="90">
        <v>-1116.3599999999999</v>
      </c>
      <c r="M92" s="83">
        <v>8600</v>
      </c>
      <c r="N92" s="83">
        <v>11094.77</v>
      </c>
      <c r="O92" s="67">
        <v>2500</v>
      </c>
      <c r="P92" s="52">
        <v>15506</v>
      </c>
    </row>
    <row r="93" spans="1:16" x14ac:dyDescent="0.25">
      <c r="A93" s="108" t="s">
        <v>84</v>
      </c>
      <c r="B93" s="109"/>
      <c r="C93" s="109"/>
      <c r="D93" s="122"/>
      <c r="E93" s="126">
        <f>SUM(E63:E92)</f>
        <v>553904.03</v>
      </c>
      <c r="F93" s="123">
        <f>SUM(F63:F92)</f>
        <v>521327</v>
      </c>
      <c r="G93" s="124">
        <f>SUM(G63:G92)</f>
        <v>507800</v>
      </c>
      <c r="H93" s="124">
        <f>SUM(H63:H92)</f>
        <v>491024.80999999994</v>
      </c>
      <c r="I93" s="125">
        <v>525360</v>
      </c>
      <c r="J93" s="125">
        <f t="shared" ref="J93:P93" si="1">SUM(J63:J92)</f>
        <v>498329.87</v>
      </c>
      <c r="K93" s="126">
        <f t="shared" si="1"/>
        <v>556452</v>
      </c>
      <c r="L93" s="126">
        <f t="shared" si="1"/>
        <v>531031.70000000007</v>
      </c>
      <c r="M93" s="127">
        <f t="shared" si="1"/>
        <v>507189</v>
      </c>
      <c r="N93" s="127">
        <f t="shared" si="1"/>
        <v>522630.28</v>
      </c>
      <c r="O93" s="128">
        <f t="shared" si="1"/>
        <v>491080</v>
      </c>
      <c r="P93" s="129">
        <f t="shared" si="1"/>
        <v>494448</v>
      </c>
    </row>
    <row r="94" spans="1:16" x14ac:dyDescent="0.25">
      <c r="A94" s="108" t="s">
        <v>85</v>
      </c>
      <c r="B94" s="118"/>
      <c r="C94" s="118"/>
      <c r="D94" s="118"/>
      <c r="E94" s="90"/>
      <c r="F94" s="59"/>
      <c r="G94" s="64"/>
      <c r="H94" s="64"/>
      <c r="I94" s="65"/>
      <c r="J94" s="65"/>
      <c r="K94" s="32" t="s">
        <v>27</v>
      </c>
      <c r="L94" s="32"/>
      <c r="M94" s="118" t="s">
        <v>27</v>
      </c>
      <c r="N94" s="118"/>
      <c r="O94" s="119"/>
      <c r="P94" s="52"/>
    </row>
    <row r="95" spans="1:16" x14ac:dyDescent="0.25">
      <c r="A95" s="121" t="s">
        <v>86</v>
      </c>
      <c r="B95" s="121"/>
      <c r="C95" s="121"/>
      <c r="D95" s="121"/>
      <c r="E95" s="90">
        <v>29000</v>
      </c>
      <c r="F95" s="59">
        <v>29000</v>
      </c>
      <c r="G95" s="64">
        <v>29000</v>
      </c>
      <c r="H95" s="64">
        <v>22429.86</v>
      </c>
      <c r="I95" s="65">
        <v>30000</v>
      </c>
      <c r="J95" s="65">
        <v>29249.22</v>
      </c>
      <c r="K95" s="130">
        <v>34000</v>
      </c>
      <c r="L95" s="130">
        <v>35334.730000000003</v>
      </c>
      <c r="M95" s="131">
        <v>34000</v>
      </c>
      <c r="N95" s="131">
        <v>19083.48</v>
      </c>
      <c r="O95" s="67">
        <v>36000</v>
      </c>
      <c r="P95" s="52">
        <v>24392</v>
      </c>
    </row>
    <row r="96" spans="1:16" x14ac:dyDescent="0.25">
      <c r="A96" s="27" t="s">
        <v>87</v>
      </c>
      <c r="B96" s="27"/>
      <c r="C96" s="27"/>
      <c r="D96" s="27"/>
      <c r="E96" s="90">
        <v>11000</v>
      </c>
      <c r="F96" s="59">
        <v>11000</v>
      </c>
      <c r="G96" s="64">
        <v>11000</v>
      </c>
      <c r="H96" s="64">
        <v>11000</v>
      </c>
      <c r="I96" s="65">
        <v>11000</v>
      </c>
      <c r="J96" s="65">
        <v>11007.88</v>
      </c>
      <c r="K96" s="130">
        <v>12000</v>
      </c>
      <c r="L96" s="130">
        <v>12000</v>
      </c>
      <c r="M96" s="131">
        <v>13000</v>
      </c>
      <c r="N96" s="131">
        <v>12265.39</v>
      </c>
      <c r="O96" s="67">
        <v>12750</v>
      </c>
      <c r="P96" s="52">
        <v>6722</v>
      </c>
    </row>
    <row r="97" spans="1:16" x14ac:dyDescent="0.25">
      <c r="A97" s="27" t="s">
        <v>88</v>
      </c>
      <c r="B97" s="27"/>
      <c r="C97" s="27"/>
      <c r="D97" s="27"/>
      <c r="E97" s="90">
        <v>3700</v>
      </c>
      <c r="F97" s="59">
        <v>3700</v>
      </c>
      <c r="G97" s="64">
        <v>3700</v>
      </c>
      <c r="H97" s="64">
        <v>3700</v>
      </c>
      <c r="I97" s="65">
        <v>3700</v>
      </c>
      <c r="J97" s="65">
        <v>3477.64</v>
      </c>
      <c r="K97" s="130">
        <v>3700</v>
      </c>
      <c r="L97" s="130">
        <v>2010.15</v>
      </c>
      <c r="M97" s="131">
        <v>3900</v>
      </c>
      <c r="N97" s="131">
        <v>2302.2199999999998</v>
      </c>
      <c r="O97" s="67">
        <v>4000</v>
      </c>
      <c r="P97" s="52">
        <v>4651</v>
      </c>
    </row>
    <row r="98" spans="1:16" x14ac:dyDescent="0.25">
      <c r="A98" s="27" t="s">
        <v>89</v>
      </c>
      <c r="B98" s="27"/>
      <c r="C98" s="27"/>
      <c r="D98" s="27"/>
      <c r="E98" s="90">
        <v>3700</v>
      </c>
      <c r="F98" s="59">
        <v>3700</v>
      </c>
      <c r="G98" s="64">
        <v>3700</v>
      </c>
      <c r="H98" s="64">
        <v>1527.26</v>
      </c>
      <c r="I98" s="65">
        <v>3700</v>
      </c>
      <c r="J98" s="65">
        <v>3173.74</v>
      </c>
      <c r="K98" s="130">
        <v>3375</v>
      </c>
      <c r="L98" s="130">
        <v>1283.7</v>
      </c>
      <c r="M98" s="131">
        <v>4000</v>
      </c>
      <c r="N98" s="131">
        <v>655.42</v>
      </c>
      <c r="O98" s="67">
        <v>4775</v>
      </c>
      <c r="P98" s="52">
        <v>2083</v>
      </c>
    </row>
    <row r="99" spans="1:16" x14ac:dyDescent="0.25">
      <c r="A99" s="27" t="s">
        <v>90</v>
      </c>
      <c r="B99" s="27"/>
      <c r="C99" s="27"/>
      <c r="D99" s="27"/>
      <c r="E99" s="90">
        <v>6000</v>
      </c>
      <c r="F99" s="59">
        <v>5500</v>
      </c>
      <c r="G99" s="64">
        <v>5500</v>
      </c>
      <c r="H99" s="64">
        <v>4465.72</v>
      </c>
      <c r="I99" s="65">
        <v>4500</v>
      </c>
      <c r="J99" s="65">
        <v>5034.78</v>
      </c>
      <c r="K99" s="130">
        <v>5500</v>
      </c>
      <c r="L99" s="130">
        <v>5705.58</v>
      </c>
      <c r="M99" s="131">
        <v>4000</v>
      </c>
      <c r="N99" s="131">
        <v>3987.65</v>
      </c>
      <c r="O99" s="67">
        <v>4700</v>
      </c>
      <c r="P99" s="52">
        <v>5629</v>
      </c>
    </row>
    <row r="100" spans="1:16" x14ac:dyDescent="0.25">
      <c r="A100" s="44" t="s">
        <v>91</v>
      </c>
      <c r="B100" s="44"/>
      <c r="C100" s="44"/>
      <c r="D100" s="44"/>
      <c r="E100" s="90">
        <v>20000</v>
      </c>
      <c r="F100" s="59">
        <v>20000</v>
      </c>
      <c r="G100" s="60">
        <v>19500</v>
      </c>
      <c r="H100" s="60">
        <v>17585.310000000001</v>
      </c>
      <c r="I100" s="61">
        <v>18000</v>
      </c>
      <c r="J100" s="61">
        <v>20211.78</v>
      </c>
      <c r="K100" s="130">
        <v>18000</v>
      </c>
      <c r="L100" s="130">
        <v>17763.169999999998</v>
      </c>
      <c r="M100" s="131">
        <v>22000</v>
      </c>
      <c r="N100" s="131">
        <v>23217.56</v>
      </c>
      <c r="O100" s="67">
        <v>15000</v>
      </c>
      <c r="P100" s="52">
        <v>13688</v>
      </c>
    </row>
    <row r="101" spans="1:16" x14ac:dyDescent="0.25">
      <c r="A101" s="44" t="s">
        <v>92</v>
      </c>
      <c r="B101" s="44"/>
      <c r="C101" s="44"/>
      <c r="D101" s="44"/>
      <c r="E101" s="90">
        <v>1500</v>
      </c>
      <c r="F101" s="59"/>
      <c r="G101" s="60"/>
      <c r="H101" s="60"/>
      <c r="I101" s="61"/>
      <c r="J101" s="61"/>
      <c r="K101" s="130"/>
      <c r="L101" s="130"/>
      <c r="M101" s="131"/>
      <c r="N101" s="131"/>
      <c r="O101" s="67"/>
      <c r="P101" s="52"/>
    </row>
    <row r="102" spans="1:16" x14ac:dyDescent="0.25">
      <c r="A102" s="27" t="s">
        <v>93</v>
      </c>
      <c r="B102" s="27"/>
      <c r="C102" s="27"/>
      <c r="D102" s="27"/>
      <c r="E102" s="90">
        <v>19000</v>
      </c>
      <c r="F102" s="59">
        <v>27200</v>
      </c>
      <c r="G102" s="60">
        <v>20000</v>
      </c>
      <c r="H102" s="60">
        <v>16647.650000000001</v>
      </c>
      <c r="I102" s="61">
        <v>20000</v>
      </c>
      <c r="J102" s="61">
        <v>22306.25</v>
      </c>
      <c r="K102" s="130">
        <v>19000</v>
      </c>
      <c r="L102" s="130">
        <v>19267.36</v>
      </c>
      <c r="M102" s="131">
        <v>19500</v>
      </c>
      <c r="N102" s="131">
        <v>15965.13</v>
      </c>
      <c r="O102" s="67">
        <v>18400</v>
      </c>
      <c r="P102" s="52">
        <v>15648</v>
      </c>
    </row>
    <row r="103" spans="1:16" x14ac:dyDescent="0.25">
      <c r="A103" s="27" t="s">
        <v>94</v>
      </c>
      <c r="B103" s="27"/>
      <c r="C103" s="27"/>
      <c r="D103" s="27"/>
      <c r="E103" s="106">
        <v>45000</v>
      </c>
      <c r="F103" s="132">
        <v>50000</v>
      </c>
      <c r="G103" s="133">
        <v>44000</v>
      </c>
      <c r="H103" s="133">
        <v>37206.07</v>
      </c>
      <c r="I103" s="134">
        <v>44500</v>
      </c>
      <c r="J103" s="134">
        <v>35910.78</v>
      </c>
      <c r="K103" s="135">
        <v>45000</v>
      </c>
      <c r="L103" s="135">
        <v>36797.96</v>
      </c>
      <c r="M103" s="136">
        <v>42000</v>
      </c>
      <c r="N103" s="136">
        <v>31516.78</v>
      </c>
      <c r="O103" s="137">
        <v>48450</v>
      </c>
      <c r="P103" s="138">
        <v>42146</v>
      </c>
    </row>
    <row r="104" spans="1:16" x14ac:dyDescent="0.25">
      <c r="A104" s="139" t="s">
        <v>95</v>
      </c>
      <c r="B104" s="118"/>
      <c r="C104" s="118"/>
      <c r="D104" s="118"/>
      <c r="E104" s="152">
        <f>SUM(E95:E103)</f>
        <v>138900</v>
      </c>
      <c r="F104" s="71">
        <f>SUM(F95:F103)</f>
        <v>150100</v>
      </c>
      <c r="G104" s="72">
        <f>SUM(G95:G103)</f>
        <v>136400</v>
      </c>
      <c r="H104" s="72">
        <f>SUM(H95:H103)</f>
        <v>114561.87000000002</v>
      </c>
      <c r="I104" s="73">
        <v>135400</v>
      </c>
      <c r="J104" s="73">
        <f t="shared" ref="J104:P104" si="2">SUM(J95:J103)</f>
        <v>130372.06999999999</v>
      </c>
      <c r="K104" s="140">
        <f t="shared" si="2"/>
        <v>140575</v>
      </c>
      <c r="L104" s="140">
        <f t="shared" si="2"/>
        <v>130162.65</v>
      </c>
      <c r="M104" s="141">
        <f t="shared" si="2"/>
        <v>142400</v>
      </c>
      <c r="N104" s="141">
        <f t="shared" si="2"/>
        <v>108993.63</v>
      </c>
      <c r="O104" s="67">
        <f t="shared" si="2"/>
        <v>144075</v>
      </c>
      <c r="P104" s="52">
        <f t="shared" si="2"/>
        <v>114959</v>
      </c>
    </row>
    <row r="105" spans="1:16" x14ac:dyDescent="0.25">
      <c r="A105" s="108" t="s">
        <v>96</v>
      </c>
      <c r="B105" s="118"/>
      <c r="C105" s="118"/>
      <c r="D105" s="118"/>
      <c r="E105" s="90"/>
      <c r="F105" s="59"/>
      <c r="G105" s="64"/>
      <c r="H105" s="64"/>
      <c r="I105" s="65"/>
      <c r="J105" s="65"/>
      <c r="K105" s="32"/>
      <c r="L105" s="32"/>
      <c r="M105" s="118"/>
      <c r="N105" s="118"/>
      <c r="O105" s="119"/>
      <c r="P105" s="52"/>
    </row>
    <row r="106" spans="1:16" x14ac:dyDescent="0.25">
      <c r="A106" s="35" t="s">
        <v>97</v>
      </c>
      <c r="B106" s="27"/>
      <c r="C106" s="27"/>
      <c r="D106" s="27"/>
      <c r="E106" s="90"/>
      <c r="F106" s="59"/>
      <c r="G106" s="64"/>
      <c r="H106" s="64"/>
      <c r="I106" s="65"/>
      <c r="J106" s="65"/>
      <c r="K106" s="32"/>
      <c r="L106" s="32"/>
      <c r="M106" s="27"/>
      <c r="N106" s="27"/>
      <c r="O106" s="67">
        <v>0</v>
      </c>
      <c r="P106" s="52"/>
    </row>
    <row r="107" spans="1:16" x14ac:dyDescent="0.25">
      <c r="A107" s="27" t="s">
        <v>98</v>
      </c>
      <c r="B107" s="27"/>
      <c r="C107" s="27"/>
      <c r="D107" s="27"/>
      <c r="E107" s="90">
        <v>1000</v>
      </c>
      <c r="F107" s="59">
        <v>1000</v>
      </c>
      <c r="G107" s="64">
        <v>1000</v>
      </c>
      <c r="H107" s="64"/>
      <c r="I107" s="65">
        <v>1000</v>
      </c>
      <c r="J107" s="65">
        <v>827.15</v>
      </c>
      <c r="K107" s="95">
        <v>1000</v>
      </c>
      <c r="L107" s="95">
        <v>985.06</v>
      </c>
      <c r="M107" s="96">
        <v>1000</v>
      </c>
      <c r="N107" s="96">
        <v>767.93</v>
      </c>
      <c r="O107" s="67">
        <v>1000</v>
      </c>
      <c r="P107" s="52">
        <v>1184</v>
      </c>
    </row>
    <row r="108" spans="1:16" x14ac:dyDescent="0.25">
      <c r="A108" s="27" t="s">
        <v>99</v>
      </c>
      <c r="B108" s="27"/>
      <c r="C108" s="27"/>
      <c r="D108" s="27"/>
      <c r="E108" s="90">
        <v>300</v>
      </c>
      <c r="F108" s="59">
        <v>100</v>
      </c>
      <c r="G108" s="64">
        <v>100</v>
      </c>
      <c r="H108" s="64"/>
      <c r="I108" s="65">
        <v>100</v>
      </c>
      <c r="J108" s="65"/>
      <c r="K108" s="90">
        <v>100</v>
      </c>
      <c r="L108" s="90">
        <v>0</v>
      </c>
      <c r="M108" s="83">
        <v>100</v>
      </c>
      <c r="N108" s="83">
        <v>64.760000000000005</v>
      </c>
      <c r="O108" s="67">
        <v>150</v>
      </c>
      <c r="P108" s="52"/>
    </row>
    <row r="109" spans="1:16" x14ac:dyDescent="0.25">
      <c r="A109" s="27" t="s">
        <v>100</v>
      </c>
      <c r="B109" s="27"/>
      <c r="C109" s="27"/>
      <c r="D109" s="27"/>
      <c r="E109" s="90">
        <v>200</v>
      </c>
      <c r="F109" s="59">
        <v>400</v>
      </c>
      <c r="G109" s="60">
        <v>400</v>
      </c>
      <c r="H109" s="60"/>
      <c r="I109" s="61">
        <v>700</v>
      </c>
      <c r="J109" s="61"/>
      <c r="K109" s="90">
        <v>750</v>
      </c>
      <c r="L109" s="90">
        <v>294.5</v>
      </c>
      <c r="M109" s="83">
        <v>0</v>
      </c>
      <c r="N109" s="83"/>
      <c r="O109" s="51">
        <v>750</v>
      </c>
      <c r="P109" s="52"/>
    </row>
    <row r="110" spans="1:16" x14ac:dyDescent="0.25">
      <c r="A110" s="27" t="s">
        <v>101</v>
      </c>
      <c r="B110" s="27"/>
      <c r="C110" s="27"/>
      <c r="D110" s="27"/>
      <c r="E110" s="90">
        <v>200</v>
      </c>
      <c r="F110" s="59">
        <v>400</v>
      </c>
      <c r="G110" s="64">
        <v>400</v>
      </c>
      <c r="H110" s="64">
        <v>150.86000000000001</v>
      </c>
      <c r="I110" s="65">
        <v>700</v>
      </c>
      <c r="J110" s="65"/>
      <c r="K110" s="90">
        <v>1000</v>
      </c>
      <c r="L110" s="90">
        <v>399.2</v>
      </c>
      <c r="M110" s="83">
        <v>1200</v>
      </c>
      <c r="N110" s="83">
        <v>313.83</v>
      </c>
      <c r="O110" s="67">
        <v>1200</v>
      </c>
      <c r="P110" s="52">
        <v>370</v>
      </c>
    </row>
    <row r="111" spans="1:16" x14ac:dyDescent="0.25">
      <c r="A111" s="27" t="s">
        <v>102</v>
      </c>
      <c r="B111" s="27"/>
      <c r="C111" s="27"/>
      <c r="D111" s="27"/>
      <c r="E111" s="90">
        <v>2200</v>
      </c>
      <c r="F111" s="59">
        <v>2200</v>
      </c>
      <c r="G111" s="60">
        <v>2200</v>
      </c>
      <c r="H111" s="60">
        <v>773.2</v>
      </c>
      <c r="I111" s="65">
        <v>2200</v>
      </c>
      <c r="J111" s="65">
        <v>1653.86</v>
      </c>
      <c r="K111" s="90">
        <v>2200</v>
      </c>
      <c r="L111" s="90">
        <v>1293.5899999999999</v>
      </c>
      <c r="M111" s="83">
        <v>2400</v>
      </c>
      <c r="N111" s="83"/>
      <c r="O111" s="67">
        <v>2400</v>
      </c>
      <c r="P111" s="52">
        <v>987</v>
      </c>
    </row>
    <row r="112" spans="1:16" s="43" customFormat="1" x14ac:dyDescent="0.25">
      <c r="A112" s="44" t="s">
        <v>103</v>
      </c>
      <c r="B112" s="44"/>
      <c r="C112" s="44"/>
      <c r="D112" s="44"/>
      <c r="E112" s="90"/>
      <c r="F112" s="59"/>
      <c r="G112" s="60"/>
      <c r="H112" s="60"/>
      <c r="I112" s="61"/>
      <c r="J112" s="61"/>
      <c r="K112" s="90">
        <v>0</v>
      </c>
      <c r="L112" s="90"/>
      <c r="M112" s="83">
        <v>0</v>
      </c>
      <c r="N112" s="83"/>
      <c r="O112" s="51">
        <v>0</v>
      </c>
      <c r="P112" s="52"/>
    </row>
    <row r="113" spans="1:16" x14ac:dyDescent="0.25">
      <c r="A113" s="27" t="s">
        <v>104</v>
      </c>
      <c r="B113" s="27"/>
      <c r="C113" s="27"/>
      <c r="D113" s="27"/>
      <c r="E113" s="90">
        <v>100</v>
      </c>
      <c r="F113" s="59">
        <v>200</v>
      </c>
      <c r="G113" s="64">
        <v>200</v>
      </c>
      <c r="H113" s="64">
        <v>32.33</v>
      </c>
      <c r="I113" s="65">
        <v>200</v>
      </c>
      <c r="J113" s="65">
        <v>170.12</v>
      </c>
      <c r="K113" s="90">
        <v>225</v>
      </c>
      <c r="L113" s="90">
        <v>170.12</v>
      </c>
      <c r="M113" s="83">
        <v>200</v>
      </c>
      <c r="N113" s="83">
        <v>161.26</v>
      </c>
      <c r="O113" s="67">
        <v>200</v>
      </c>
      <c r="P113" s="52">
        <v>255</v>
      </c>
    </row>
    <row r="114" spans="1:16" x14ac:dyDescent="0.25">
      <c r="A114" s="27" t="s">
        <v>105</v>
      </c>
      <c r="B114" s="27"/>
      <c r="C114" s="27"/>
      <c r="D114" s="27"/>
      <c r="E114" s="90">
        <v>0</v>
      </c>
      <c r="F114" s="59">
        <v>0</v>
      </c>
      <c r="G114" s="64">
        <v>0</v>
      </c>
      <c r="H114" s="64"/>
      <c r="I114" s="65">
        <v>0</v>
      </c>
      <c r="J114" s="65"/>
      <c r="K114" s="90">
        <v>1500</v>
      </c>
      <c r="L114" s="90">
        <v>0</v>
      </c>
      <c r="M114" s="83">
        <v>0</v>
      </c>
      <c r="N114" s="83">
        <v>65.52</v>
      </c>
      <c r="O114" s="67">
        <v>0</v>
      </c>
      <c r="P114" s="52">
        <v>552</v>
      </c>
    </row>
    <row r="115" spans="1:16" s="43" customFormat="1" x14ac:dyDescent="0.25">
      <c r="A115" s="44" t="s">
        <v>106</v>
      </c>
      <c r="B115" s="44"/>
      <c r="C115" s="44"/>
      <c r="D115" s="44"/>
      <c r="E115" s="90">
        <v>2500</v>
      </c>
      <c r="F115" s="59">
        <v>4000</v>
      </c>
      <c r="G115" s="60">
        <v>2500</v>
      </c>
      <c r="H115" s="60">
        <v>1397.54</v>
      </c>
      <c r="I115" s="61">
        <v>3000</v>
      </c>
      <c r="J115" s="61">
        <v>357.94</v>
      </c>
      <c r="K115" s="90">
        <v>3000</v>
      </c>
      <c r="L115" s="90">
        <v>1890.87</v>
      </c>
      <c r="M115" s="83">
        <v>3000</v>
      </c>
      <c r="N115" s="83">
        <v>2680.02</v>
      </c>
      <c r="O115" s="51">
        <v>3000</v>
      </c>
      <c r="P115" s="52">
        <v>445</v>
      </c>
    </row>
    <row r="116" spans="1:16" s="43" customFormat="1" hidden="1" x14ac:dyDescent="0.25">
      <c r="A116" s="44" t="s">
        <v>107</v>
      </c>
      <c r="B116" s="44"/>
      <c r="C116" s="44"/>
      <c r="D116" s="44"/>
      <c r="E116" s="90"/>
      <c r="F116" s="59"/>
      <c r="G116" s="60"/>
      <c r="H116" s="60"/>
      <c r="I116" s="61"/>
      <c r="J116" s="61"/>
      <c r="K116" s="90">
        <v>0</v>
      </c>
      <c r="L116" s="90"/>
      <c r="M116" s="83">
        <v>0</v>
      </c>
      <c r="N116" s="83"/>
      <c r="O116" s="51">
        <v>0</v>
      </c>
      <c r="P116" s="52"/>
    </row>
    <row r="117" spans="1:16" s="43" customFormat="1" x14ac:dyDescent="0.25">
      <c r="A117" s="44" t="s">
        <v>108</v>
      </c>
      <c r="B117" s="142"/>
      <c r="C117" s="142"/>
      <c r="D117" s="51"/>
      <c r="E117" s="90">
        <v>2500</v>
      </c>
      <c r="F117" s="59">
        <v>3000</v>
      </c>
      <c r="G117" s="60">
        <v>1500</v>
      </c>
      <c r="H117" s="60"/>
      <c r="I117" s="61">
        <v>1500</v>
      </c>
      <c r="J117" s="61">
        <v>-1710</v>
      </c>
      <c r="K117" s="90">
        <v>3000</v>
      </c>
      <c r="L117" s="90">
        <v>-1080</v>
      </c>
      <c r="M117" s="83">
        <v>3000</v>
      </c>
      <c r="N117" s="83">
        <v>-180.11</v>
      </c>
      <c r="O117" s="51">
        <v>1500</v>
      </c>
      <c r="P117" s="52">
        <v>-228</v>
      </c>
    </row>
    <row r="118" spans="1:16" x14ac:dyDescent="0.25">
      <c r="A118" s="27" t="s">
        <v>109</v>
      </c>
      <c r="B118" s="143"/>
      <c r="C118" s="143"/>
      <c r="D118" s="67"/>
      <c r="E118" s="90">
        <v>125</v>
      </c>
      <c r="F118" s="59">
        <v>125</v>
      </c>
      <c r="G118" s="64">
        <v>125</v>
      </c>
      <c r="H118" s="64">
        <v>86.2</v>
      </c>
      <c r="I118" s="65">
        <v>125</v>
      </c>
      <c r="J118" s="65">
        <v>86.4</v>
      </c>
      <c r="K118" s="90">
        <v>125</v>
      </c>
      <c r="L118" s="90">
        <v>81</v>
      </c>
      <c r="M118" s="83">
        <v>150</v>
      </c>
      <c r="N118" s="83">
        <v>70.5</v>
      </c>
      <c r="O118" s="67">
        <v>150</v>
      </c>
      <c r="P118" s="52">
        <v>72</v>
      </c>
    </row>
    <row r="119" spans="1:16" x14ac:dyDescent="0.25">
      <c r="A119" s="27" t="s">
        <v>110</v>
      </c>
      <c r="B119" s="27"/>
      <c r="C119" s="27"/>
      <c r="D119" s="27"/>
      <c r="E119" s="90">
        <v>125</v>
      </c>
      <c r="F119" s="59">
        <v>125</v>
      </c>
      <c r="G119" s="64">
        <v>125</v>
      </c>
      <c r="H119" s="64">
        <v>110</v>
      </c>
      <c r="I119" s="65">
        <v>125</v>
      </c>
      <c r="J119" s="65">
        <v>55</v>
      </c>
      <c r="K119" s="90">
        <v>125</v>
      </c>
      <c r="L119" s="90">
        <v>93.33</v>
      </c>
      <c r="M119" s="83">
        <v>150</v>
      </c>
      <c r="N119" s="83">
        <v>90</v>
      </c>
      <c r="O119" s="67">
        <v>150</v>
      </c>
      <c r="P119" s="52">
        <v>0</v>
      </c>
    </row>
    <row r="120" spans="1:16" x14ac:dyDescent="0.25">
      <c r="A120" s="27" t="s">
        <v>111</v>
      </c>
      <c r="B120" s="27"/>
      <c r="C120" s="27"/>
      <c r="D120" s="27"/>
      <c r="E120" s="90">
        <v>0</v>
      </c>
      <c r="F120" s="59">
        <v>0</v>
      </c>
      <c r="G120" s="64">
        <v>0</v>
      </c>
      <c r="H120" s="64"/>
      <c r="I120" s="65">
        <v>0</v>
      </c>
      <c r="J120" s="65"/>
      <c r="K120" s="90">
        <v>100</v>
      </c>
      <c r="L120" s="90"/>
      <c r="M120" s="83">
        <v>100</v>
      </c>
      <c r="N120" s="83"/>
      <c r="O120" s="67">
        <v>150</v>
      </c>
      <c r="P120" s="52"/>
    </row>
    <row r="121" spans="1:16" x14ac:dyDescent="0.25">
      <c r="A121" s="27" t="s">
        <v>112</v>
      </c>
      <c r="B121" s="27"/>
      <c r="C121" s="27"/>
      <c r="D121" s="27"/>
      <c r="E121" s="90">
        <v>0</v>
      </c>
      <c r="F121" s="59">
        <v>0</v>
      </c>
      <c r="G121" s="64">
        <v>0</v>
      </c>
      <c r="H121" s="64"/>
      <c r="I121" s="65">
        <v>0</v>
      </c>
      <c r="J121" s="65"/>
      <c r="K121" s="90">
        <v>0</v>
      </c>
      <c r="L121" s="90">
        <v>2205.77</v>
      </c>
      <c r="M121" s="83">
        <v>0</v>
      </c>
      <c r="N121" s="83"/>
      <c r="O121" s="67"/>
      <c r="P121" s="52">
        <v>0</v>
      </c>
    </row>
    <row r="122" spans="1:16" x14ac:dyDescent="0.25">
      <c r="A122" s="27" t="s">
        <v>113</v>
      </c>
      <c r="B122" s="27"/>
      <c r="C122" s="27"/>
      <c r="D122" s="27"/>
      <c r="E122" s="90">
        <v>0</v>
      </c>
      <c r="F122" s="59">
        <v>0</v>
      </c>
      <c r="G122" s="64">
        <v>0</v>
      </c>
      <c r="H122" s="64"/>
      <c r="I122" s="65">
        <v>0</v>
      </c>
      <c r="J122" s="65"/>
      <c r="K122" s="90">
        <v>100</v>
      </c>
      <c r="L122" s="90">
        <v>0</v>
      </c>
      <c r="M122" s="83">
        <v>100</v>
      </c>
      <c r="N122" s="83"/>
      <c r="O122" s="67">
        <v>150</v>
      </c>
      <c r="P122" s="52"/>
    </row>
    <row r="123" spans="1:16" x14ac:dyDescent="0.25">
      <c r="A123" s="27" t="s">
        <v>114</v>
      </c>
      <c r="B123" s="27"/>
      <c r="C123" s="27"/>
      <c r="D123" s="27"/>
      <c r="E123" s="90">
        <v>2000</v>
      </c>
      <c r="F123" s="59">
        <v>1800</v>
      </c>
      <c r="G123" s="64">
        <v>1500</v>
      </c>
      <c r="H123" s="64">
        <v>2188</v>
      </c>
      <c r="I123" s="65">
        <v>1500</v>
      </c>
      <c r="J123" s="144">
        <v>2131.7800000000002</v>
      </c>
      <c r="K123" s="90">
        <v>1800</v>
      </c>
      <c r="L123" s="90">
        <v>1829.13</v>
      </c>
      <c r="M123" s="83">
        <v>1800</v>
      </c>
      <c r="N123" s="83">
        <v>1366.01</v>
      </c>
      <c r="O123" s="51">
        <v>1500</v>
      </c>
      <c r="P123" s="52">
        <v>1306</v>
      </c>
    </row>
    <row r="124" spans="1:16" x14ac:dyDescent="0.25">
      <c r="A124" s="27" t="s">
        <v>115</v>
      </c>
      <c r="E124" s="90">
        <v>0</v>
      </c>
      <c r="F124" s="59">
        <v>0</v>
      </c>
      <c r="G124" s="64">
        <v>0</v>
      </c>
      <c r="H124" s="64">
        <v>67.12</v>
      </c>
      <c r="J124" s="146"/>
    </row>
    <row r="125" spans="1:16" x14ac:dyDescent="0.25">
      <c r="A125" s="108" t="s">
        <v>116</v>
      </c>
      <c r="B125" s="118"/>
      <c r="C125" s="118"/>
      <c r="D125" s="118"/>
      <c r="E125" s="126">
        <f>SUM(E106:E124)</f>
        <v>11250</v>
      </c>
      <c r="F125" s="123">
        <f>SUM(F106:F124)</f>
        <v>13350</v>
      </c>
      <c r="G125" s="124">
        <f>SUM(G106:G124)</f>
        <v>10050</v>
      </c>
      <c r="H125" s="124">
        <f>SUM(H106:H124)</f>
        <v>4805.25</v>
      </c>
      <c r="I125" s="125">
        <v>11150</v>
      </c>
      <c r="J125" s="65">
        <f>SUM(J107:J123)</f>
        <v>3572.25</v>
      </c>
      <c r="K125" s="126">
        <f t="shared" ref="K125:P125" si="3">SUM(K106:K123)</f>
        <v>15025</v>
      </c>
      <c r="L125" s="126">
        <f t="shared" si="3"/>
        <v>8162.5700000000006</v>
      </c>
      <c r="M125" s="127">
        <f t="shared" si="3"/>
        <v>13200</v>
      </c>
      <c r="N125" s="127">
        <f t="shared" si="3"/>
        <v>5399.7199999999993</v>
      </c>
      <c r="O125" s="128">
        <f t="shared" si="3"/>
        <v>12300</v>
      </c>
      <c r="P125" s="129">
        <f t="shared" si="3"/>
        <v>4943</v>
      </c>
    </row>
    <row r="126" spans="1:16" s="43" customFormat="1" x14ac:dyDescent="0.25">
      <c r="A126" s="147"/>
      <c r="B126" s="148"/>
      <c r="C126" s="148"/>
      <c r="D126" s="148"/>
      <c r="E126" s="90"/>
      <c r="F126" s="59"/>
      <c r="G126" s="60"/>
      <c r="H126" s="60"/>
      <c r="I126" s="61"/>
      <c r="J126" s="61"/>
      <c r="K126" s="130"/>
      <c r="L126" s="130"/>
      <c r="M126" s="148"/>
      <c r="N126" s="148"/>
      <c r="O126" s="149"/>
      <c r="P126" s="52"/>
    </row>
    <row r="127" spans="1:16" x14ac:dyDescent="0.25">
      <c r="A127" s="108" t="s">
        <v>117</v>
      </c>
      <c r="B127" s="118"/>
      <c r="C127" s="118"/>
      <c r="D127" s="118"/>
      <c r="E127" s="90"/>
      <c r="F127" s="59"/>
      <c r="G127" s="64"/>
      <c r="H127" s="64"/>
      <c r="I127" s="65"/>
      <c r="K127" s="32"/>
      <c r="L127" s="32"/>
      <c r="M127" s="118"/>
      <c r="N127" s="118"/>
      <c r="O127" s="119"/>
      <c r="P127" s="52"/>
    </row>
    <row r="128" spans="1:16" x14ac:dyDescent="0.25">
      <c r="A128" s="35" t="s">
        <v>118</v>
      </c>
      <c r="B128" s="27"/>
      <c r="C128" s="27"/>
      <c r="D128" s="27"/>
      <c r="E128" s="90">
        <v>1600</v>
      </c>
      <c r="F128" s="59">
        <v>1600</v>
      </c>
      <c r="G128" s="64">
        <v>1600</v>
      </c>
      <c r="H128" s="64">
        <v>2013.98</v>
      </c>
      <c r="I128" s="65">
        <v>1545</v>
      </c>
      <c r="J128" s="65">
        <v>658.48</v>
      </c>
      <c r="K128" s="90">
        <v>1500</v>
      </c>
      <c r="L128" s="90">
        <v>1436.56</v>
      </c>
      <c r="M128" s="83">
        <v>1500</v>
      </c>
      <c r="N128" s="83">
        <v>1580.99</v>
      </c>
      <c r="O128" s="51">
        <v>1500</v>
      </c>
      <c r="P128" s="52">
        <v>1490</v>
      </c>
    </row>
    <row r="129" spans="1:16" x14ac:dyDescent="0.25">
      <c r="A129" s="27" t="s">
        <v>119</v>
      </c>
      <c r="B129" s="27"/>
      <c r="C129" s="27"/>
      <c r="D129" s="27"/>
      <c r="E129" s="90">
        <v>1600</v>
      </c>
      <c r="F129" s="59">
        <v>1600</v>
      </c>
      <c r="G129" s="64">
        <v>1600</v>
      </c>
      <c r="H129" s="64">
        <v>1191.26</v>
      </c>
      <c r="I129" s="65">
        <v>1545</v>
      </c>
      <c r="J129" s="65">
        <v>2015.57</v>
      </c>
      <c r="K129" s="95">
        <v>1500</v>
      </c>
      <c r="L129" s="95">
        <v>1314.39</v>
      </c>
      <c r="M129" s="96">
        <v>1500</v>
      </c>
      <c r="N129" s="96">
        <v>1589.19</v>
      </c>
      <c r="O129" s="67">
        <v>1500</v>
      </c>
      <c r="P129" s="52">
        <v>1009</v>
      </c>
    </row>
    <row r="130" spans="1:16" x14ac:dyDescent="0.25">
      <c r="A130" s="27" t="s">
        <v>120</v>
      </c>
      <c r="B130" s="27"/>
      <c r="C130" s="27"/>
      <c r="D130" s="27"/>
      <c r="E130" s="90">
        <v>5000</v>
      </c>
      <c r="F130" s="59">
        <v>5100</v>
      </c>
      <c r="G130" s="64">
        <v>5100</v>
      </c>
      <c r="H130" s="64">
        <v>5100</v>
      </c>
      <c r="I130" s="65">
        <v>5150</v>
      </c>
      <c r="J130" s="65">
        <v>5150</v>
      </c>
      <c r="K130" s="95">
        <v>5000</v>
      </c>
      <c r="L130" s="95">
        <v>5000</v>
      </c>
      <c r="M130" s="96">
        <v>4800</v>
      </c>
      <c r="N130" s="96">
        <v>4843.47</v>
      </c>
      <c r="O130" s="67">
        <v>4800</v>
      </c>
      <c r="P130" s="52">
        <v>5656</v>
      </c>
    </row>
    <row r="131" spans="1:16" x14ac:dyDescent="0.25">
      <c r="A131" s="27" t="s">
        <v>121</v>
      </c>
      <c r="B131" s="27"/>
      <c r="C131" s="27"/>
      <c r="D131" s="27"/>
      <c r="E131" s="90">
        <v>670</v>
      </c>
      <c r="F131" s="59">
        <v>670</v>
      </c>
      <c r="G131" s="64">
        <v>670</v>
      </c>
      <c r="H131" s="64">
        <v>670</v>
      </c>
      <c r="I131" s="65">
        <v>670</v>
      </c>
      <c r="J131" s="65">
        <v>670</v>
      </c>
      <c r="K131" s="95">
        <v>650</v>
      </c>
      <c r="L131" s="95">
        <v>650</v>
      </c>
      <c r="M131" s="96">
        <v>650</v>
      </c>
      <c r="N131" s="96">
        <v>767.18</v>
      </c>
      <c r="O131" s="67">
        <v>650</v>
      </c>
      <c r="P131" s="52">
        <v>650</v>
      </c>
    </row>
    <row r="132" spans="1:16" x14ac:dyDescent="0.25">
      <c r="A132" s="27" t="s">
        <v>122</v>
      </c>
      <c r="B132" s="27"/>
      <c r="C132" s="27"/>
      <c r="D132" s="27"/>
      <c r="E132" s="90">
        <v>4000</v>
      </c>
      <c r="F132" s="59">
        <v>4000</v>
      </c>
      <c r="G132" s="64">
        <v>4000</v>
      </c>
      <c r="H132" s="64">
        <v>4519.66</v>
      </c>
      <c r="I132" s="65">
        <v>3950</v>
      </c>
      <c r="J132" s="65">
        <v>3529.43</v>
      </c>
      <c r="K132" s="95">
        <v>4500</v>
      </c>
      <c r="L132" s="95">
        <v>3946.29</v>
      </c>
      <c r="M132" s="96">
        <v>4500</v>
      </c>
      <c r="N132" s="96">
        <v>3760.1</v>
      </c>
      <c r="O132" s="67">
        <v>4000</v>
      </c>
      <c r="P132" s="52">
        <v>3630</v>
      </c>
    </row>
    <row r="133" spans="1:16" x14ac:dyDescent="0.25">
      <c r="A133" s="27" t="s">
        <v>123</v>
      </c>
      <c r="B133" s="27"/>
      <c r="C133" s="27"/>
      <c r="D133" s="27"/>
      <c r="E133" s="90">
        <v>1600</v>
      </c>
      <c r="F133" s="59">
        <v>1600</v>
      </c>
      <c r="G133" s="64">
        <v>1550</v>
      </c>
      <c r="H133" s="64">
        <v>1550</v>
      </c>
      <c r="I133" s="65">
        <v>1545</v>
      </c>
      <c r="J133" s="65">
        <v>1549.92</v>
      </c>
      <c r="K133" s="95">
        <v>1500</v>
      </c>
      <c r="L133" s="95">
        <v>2410.7199999999998</v>
      </c>
      <c r="M133" s="96">
        <v>1500</v>
      </c>
      <c r="N133" s="96">
        <v>1776.49</v>
      </c>
      <c r="O133" s="67">
        <v>1500</v>
      </c>
      <c r="P133" s="52">
        <v>1596</v>
      </c>
    </row>
    <row r="134" spans="1:16" x14ac:dyDescent="0.25">
      <c r="A134" s="44" t="s">
        <v>124</v>
      </c>
      <c r="B134" s="44"/>
      <c r="C134" s="44"/>
      <c r="D134" s="44"/>
      <c r="E134" s="90">
        <v>5000</v>
      </c>
      <c r="F134" s="59">
        <v>5000</v>
      </c>
      <c r="G134" s="60">
        <v>5000</v>
      </c>
      <c r="H134" s="60">
        <v>5000</v>
      </c>
      <c r="I134" s="61">
        <v>5000</v>
      </c>
      <c r="J134" s="61">
        <v>5000</v>
      </c>
      <c r="K134" s="90">
        <v>4750</v>
      </c>
      <c r="L134" s="150">
        <v>4750</v>
      </c>
      <c r="M134" s="83">
        <v>4250</v>
      </c>
      <c r="N134" s="83">
        <v>4250</v>
      </c>
      <c r="O134" s="51">
        <v>4250</v>
      </c>
      <c r="P134" s="52">
        <v>4250</v>
      </c>
    </row>
    <row r="135" spans="1:16" x14ac:dyDescent="0.25">
      <c r="A135" s="44" t="s">
        <v>125</v>
      </c>
      <c r="B135" s="44"/>
      <c r="C135" s="44"/>
      <c r="D135" s="44"/>
      <c r="E135" s="90">
        <v>5700</v>
      </c>
      <c r="F135" s="59">
        <v>5700</v>
      </c>
      <c r="G135" s="60">
        <v>5700</v>
      </c>
      <c r="H135" s="60">
        <v>5700</v>
      </c>
      <c r="I135" s="61">
        <v>5665</v>
      </c>
      <c r="J135" s="61">
        <v>5665</v>
      </c>
      <c r="K135" s="90">
        <v>5500</v>
      </c>
      <c r="L135" s="90">
        <v>5500</v>
      </c>
      <c r="M135" s="83">
        <v>5300</v>
      </c>
      <c r="N135" s="83">
        <v>5218.6000000000004</v>
      </c>
      <c r="O135" s="51">
        <v>5300</v>
      </c>
      <c r="P135" s="52">
        <v>6606</v>
      </c>
    </row>
    <row r="136" spans="1:16" x14ac:dyDescent="0.25">
      <c r="A136" s="27" t="s">
        <v>126</v>
      </c>
      <c r="B136" s="27"/>
      <c r="C136" s="27"/>
      <c r="D136" s="27"/>
      <c r="E136" s="90">
        <v>1000</v>
      </c>
      <c r="F136" s="59">
        <v>1500</v>
      </c>
      <c r="G136" s="64">
        <v>1500</v>
      </c>
      <c r="H136" s="64">
        <v>1496.12</v>
      </c>
      <c r="I136" s="65">
        <v>850</v>
      </c>
      <c r="J136" s="65">
        <v>521.74</v>
      </c>
      <c r="K136" s="95">
        <v>2150</v>
      </c>
      <c r="L136" s="90">
        <v>1315.64</v>
      </c>
      <c r="M136" s="96">
        <v>2000</v>
      </c>
      <c r="N136" s="96">
        <v>624.4</v>
      </c>
      <c r="O136" s="67">
        <v>2000</v>
      </c>
      <c r="P136" s="52">
        <v>1021</v>
      </c>
    </row>
    <row r="137" spans="1:16" x14ac:dyDescent="0.25">
      <c r="A137" s="44" t="s">
        <v>127</v>
      </c>
      <c r="B137" s="44"/>
      <c r="C137" s="44"/>
      <c r="D137" s="44"/>
      <c r="E137" s="90">
        <v>5000</v>
      </c>
      <c r="F137" s="59">
        <v>5000</v>
      </c>
      <c r="G137" s="60">
        <v>5000</v>
      </c>
      <c r="H137" s="60">
        <v>4591.12</v>
      </c>
      <c r="I137" s="61">
        <v>5000</v>
      </c>
      <c r="J137" s="61">
        <v>5000</v>
      </c>
      <c r="K137" s="90">
        <v>5000</v>
      </c>
      <c r="L137" s="90">
        <v>5000</v>
      </c>
      <c r="M137" s="83">
        <v>4150</v>
      </c>
      <c r="N137" s="83">
        <v>4236</v>
      </c>
      <c r="O137" s="51">
        <v>4150</v>
      </c>
      <c r="P137" s="52">
        <v>5062</v>
      </c>
    </row>
    <row r="138" spans="1:16" x14ac:dyDescent="0.25">
      <c r="A138" s="44" t="s">
        <v>128</v>
      </c>
      <c r="B138" s="44"/>
      <c r="C138" s="44"/>
      <c r="D138" s="44"/>
      <c r="E138" s="106">
        <v>1500</v>
      </c>
      <c r="F138" s="132">
        <v>1450</v>
      </c>
      <c r="G138" s="133">
        <v>1450</v>
      </c>
      <c r="H138" s="133">
        <v>1450</v>
      </c>
      <c r="I138" s="134">
        <v>1450</v>
      </c>
      <c r="J138" s="134">
        <v>1450</v>
      </c>
      <c r="K138" s="106">
        <v>1400</v>
      </c>
      <c r="L138" s="106">
        <v>1400</v>
      </c>
      <c r="M138" s="107">
        <v>1300</v>
      </c>
      <c r="N138" s="107">
        <v>1300</v>
      </c>
      <c r="O138" s="151">
        <v>1300</v>
      </c>
      <c r="P138" s="138">
        <v>1466</v>
      </c>
    </row>
    <row r="139" spans="1:16" x14ac:dyDescent="0.25">
      <c r="A139" s="108" t="s">
        <v>129</v>
      </c>
      <c r="B139" s="118"/>
      <c r="C139" s="118"/>
      <c r="D139" s="118"/>
      <c r="E139" s="152">
        <f>SUM(E128:E138)</f>
        <v>32670</v>
      </c>
      <c r="F139" s="71">
        <f t="shared" ref="F139:P139" si="4">SUM(F128:F138)</f>
        <v>33220</v>
      </c>
      <c r="G139" s="72">
        <f t="shared" si="4"/>
        <v>33170</v>
      </c>
      <c r="H139" s="72">
        <f t="shared" si="4"/>
        <v>33282.14</v>
      </c>
      <c r="I139" s="73">
        <v>32370</v>
      </c>
      <c r="J139" s="73">
        <f>SUM(J128:J138)</f>
        <v>31210.140000000003</v>
      </c>
      <c r="K139" s="152">
        <f t="shared" si="4"/>
        <v>33450</v>
      </c>
      <c r="L139" s="152">
        <f t="shared" si="4"/>
        <v>32723.599999999999</v>
      </c>
      <c r="M139" s="77">
        <f t="shared" si="4"/>
        <v>31450</v>
      </c>
      <c r="N139" s="77">
        <f t="shared" si="4"/>
        <v>29946.42</v>
      </c>
      <c r="O139" s="75">
        <f t="shared" si="4"/>
        <v>30950</v>
      </c>
      <c r="P139" s="76">
        <f t="shared" si="4"/>
        <v>32436</v>
      </c>
    </row>
    <row r="140" spans="1:16" s="43" customFormat="1" x14ac:dyDescent="0.25">
      <c r="A140" s="148"/>
      <c r="B140" s="148"/>
      <c r="C140" s="148"/>
      <c r="D140" s="148"/>
      <c r="E140" s="90"/>
      <c r="F140" s="59"/>
      <c r="G140" s="60"/>
      <c r="H140" s="60"/>
      <c r="I140" s="61"/>
      <c r="J140" s="61"/>
      <c r="K140" s="130"/>
      <c r="L140" s="130"/>
      <c r="M140" s="148"/>
      <c r="N140" s="148"/>
      <c r="O140" s="149"/>
      <c r="P140" s="52"/>
    </row>
    <row r="141" spans="1:16" x14ac:dyDescent="0.25">
      <c r="A141" s="108" t="s">
        <v>130</v>
      </c>
      <c r="B141" s="118"/>
      <c r="C141" s="118"/>
      <c r="D141" s="118"/>
      <c r="E141" s="90"/>
      <c r="F141" s="59"/>
      <c r="G141" s="64"/>
      <c r="H141" s="64"/>
      <c r="I141" s="65"/>
      <c r="J141" s="65"/>
      <c r="K141" s="32"/>
      <c r="L141" s="32"/>
      <c r="M141" s="118"/>
      <c r="N141" s="118"/>
      <c r="O141" s="119"/>
      <c r="P141" s="52"/>
    </row>
    <row r="142" spans="1:16" x14ac:dyDescent="0.25">
      <c r="A142" s="27" t="s">
        <v>131</v>
      </c>
      <c r="B142" s="44"/>
      <c r="C142" s="44"/>
      <c r="D142" s="97"/>
      <c r="E142" s="102">
        <v>0</v>
      </c>
      <c r="F142" s="99">
        <v>0</v>
      </c>
      <c r="G142" s="100">
        <v>0</v>
      </c>
      <c r="H142" s="100"/>
      <c r="I142" s="101">
        <v>0</v>
      </c>
      <c r="J142" s="101">
        <v>0</v>
      </c>
      <c r="K142" s="153">
        <v>100</v>
      </c>
      <c r="L142" s="153">
        <v>0</v>
      </c>
      <c r="M142" s="154">
        <v>100</v>
      </c>
      <c r="N142" s="154">
        <v>14.49</v>
      </c>
      <c r="O142" s="155"/>
      <c r="P142" s="156">
        <v>1932</v>
      </c>
    </row>
    <row r="143" spans="1:16" x14ac:dyDescent="0.25">
      <c r="A143" s="44" t="s">
        <v>132</v>
      </c>
      <c r="B143" s="44"/>
      <c r="C143" s="130"/>
      <c r="D143" s="97"/>
      <c r="E143" s="102">
        <v>8645</v>
      </c>
      <c r="F143" s="99">
        <v>8000</v>
      </c>
      <c r="G143" s="100">
        <v>8000</v>
      </c>
      <c r="H143" s="100">
        <v>8545.7099999999991</v>
      </c>
      <c r="I143" s="101">
        <v>8000</v>
      </c>
      <c r="J143" s="101">
        <v>0</v>
      </c>
      <c r="K143" s="153">
        <v>7000</v>
      </c>
      <c r="L143" s="153">
        <v>6385</v>
      </c>
      <c r="M143" s="154">
        <v>7000</v>
      </c>
      <c r="N143" s="154">
        <v>9952.11</v>
      </c>
      <c r="O143" s="155">
        <v>10000</v>
      </c>
      <c r="P143" s="156">
        <v>6785</v>
      </c>
    </row>
    <row r="144" spans="1:16" x14ac:dyDescent="0.25">
      <c r="A144" s="108" t="s">
        <v>133</v>
      </c>
      <c r="B144" s="118"/>
      <c r="C144" s="118"/>
      <c r="D144" s="118"/>
      <c r="E144" s="126">
        <f t="shared" ref="E144:P144" si="5">SUM(E142:E143)</f>
        <v>8645</v>
      </c>
      <c r="F144" s="123">
        <f t="shared" si="5"/>
        <v>8000</v>
      </c>
      <c r="G144" s="124">
        <f t="shared" si="5"/>
        <v>8000</v>
      </c>
      <c r="H144" s="124">
        <f t="shared" si="5"/>
        <v>8545.7099999999991</v>
      </c>
      <c r="I144" s="125">
        <v>8000</v>
      </c>
      <c r="J144" s="125">
        <f>SUM(J142+J143)</f>
        <v>0</v>
      </c>
      <c r="K144" s="126">
        <f t="shared" si="5"/>
        <v>7100</v>
      </c>
      <c r="L144" s="126">
        <f t="shared" si="5"/>
        <v>6385</v>
      </c>
      <c r="M144" s="127">
        <f t="shared" si="5"/>
        <v>7100</v>
      </c>
      <c r="N144" s="127">
        <f t="shared" si="5"/>
        <v>9966.6</v>
      </c>
      <c r="O144" s="128">
        <f t="shared" si="5"/>
        <v>10000</v>
      </c>
      <c r="P144" s="129">
        <f t="shared" si="5"/>
        <v>8717</v>
      </c>
    </row>
    <row r="145" spans="1:16" s="43" customFormat="1" x14ac:dyDescent="0.25">
      <c r="A145" s="147"/>
      <c r="B145" s="148"/>
      <c r="C145" s="148"/>
      <c r="D145" s="148"/>
      <c r="E145" s="90"/>
      <c r="F145" s="59"/>
      <c r="G145" s="60"/>
      <c r="H145" s="60"/>
      <c r="I145" s="61"/>
      <c r="J145" s="61"/>
      <c r="K145" s="130"/>
      <c r="L145" s="130"/>
      <c r="M145" s="148"/>
      <c r="N145" s="148"/>
      <c r="O145" s="149"/>
      <c r="P145" s="52"/>
    </row>
    <row r="146" spans="1:16" x14ac:dyDescent="0.25">
      <c r="A146" s="108" t="s">
        <v>134</v>
      </c>
      <c r="B146" s="118"/>
      <c r="C146" s="118"/>
      <c r="D146" s="118"/>
      <c r="E146" s="90"/>
      <c r="F146" s="59"/>
      <c r="G146" s="64"/>
      <c r="H146" s="64"/>
      <c r="I146" s="65"/>
      <c r="J146" s="65"/>
      <c r="K146" s="32"/>
      <c r="L146" s="32"/>
      <c r="M146" s="118"/>
      <c r="N146" s="118"/>
      <c r="O146" s="119"/>
      <c r="P146" s="52"/>
    </row>
    <row r="147" spans="1:16" x14ac:dyDescent="0.25">
      <c r="A147" s="27" t="s">
        <v>135</v>
      </c>
      <c r="B147" s="27"/>
      <c r="C147" s="27"/>
      <c r="D147" s="27"/>
      <c r="E147" s="106">
        <v>26900</v>
      </c>
      <c r="F147" s="132">
        <v>26900</v>
      </c>
      <c r="G147" s="157">
        <v>25200</v>
      </c>
      <c r="H147" s="157">
        <v>34999.39</v>
      </c>
      <c r="I147" s="158">
        <v>12000</v>
      </c>
      <c r="J147" s="158">
        <v>29925.759999999998</v>
      </c>
      <c r="K147" s="159">
        <v>18000</v>
      </c>
      <c r="L147" s="159">
        <v>46290.66</v>
      </c>
      <c r="M147" s="160">
        <v>16000</v>
      </c>
      <c r="N147" s="160">
        <v>10003.94</v>
      </c>
      <c r="O147" s="137">
        <v>20000</v>
      </c>
      <c r="P147" s="138">
        <v>19269</v>
      </c>
    </row>
    <row r="148" spans="1:16" x14ac:dyDescent="0.25">
      <c r="A148" s="118" t="s">
        <v>136</v>
      </c>
      <c r="B148" s="118"/>
      <c r="C148" s="118"/>
      <c r="D148" s="118"/>
      <c r="E148" s="90"/>
      <c r="F148" s="59"/>
      <c r="G148" s="64"/>
      <c r="H148" s="64"/>
      <c r="I148" s="65"/>
      <c r="J148" s="65"/>
      <c r="K148" s="32"/>
      <c r="L148" s="32"/>
      <c r="M148" s="118"/>
      <c r="N148" s="118"/>
      <c r="O148" s="119"/>
      <c r="P148" s="52"/>
    </row>
    <row r="149" spans="1:16" x14ac:dyDescent="0.25">
      <c r="A149" s="161" t="s">
        <v>137</v>
      </c>
      <c r="B149" s="118"/>
      <c r="C149" s="118"/>
      <c r="D149" s="118"/>
      <c r="E149" s="90"/>
      <c r="F149" s="59"/>
      <c r="G149" s="64"/>
      <c r="H149" s="64"/>
      <c r="I149" s="65"/>
      <c r="J149" s="65"/>
      <c r="K149" s="32"/>
      <c r="L149" s="32"/>
      <c r="M149" s="118"/>
      <c r="N149" s="118"/>
      <c r="O149" s="119"/>
      <c r="P149" s="52"/>
    </row>
    <row r="150" spans="1:16" x14ac:dyDescent="0.25">
      <c r="A150" s="162" t="s">
        <v>138</v>
      </c>
      <c r="B150" s="27"/>
      <c r="C150" s="27"/>
      <c r="D150" s="27"/>
      <c r="E150" s="90">
        <v>0</v>
      </c>
      <c r="F150" s="59">
        <v>0</v>
      </c>
      <c r="G150" s="64">
        <v>0</v>
      </c>
      <c r="H150" s="64">
        <v>-50</v>
      </c>
      <c r="I150" s="65">
        <v>0</v>
      </c>
      <c r="J150" s="65">
        <v>-2803.52</v>
      </c>
      <c r="K150" s="90">
        <v>3000</v>
      </c>
      <c r="L150" s="90">
        <v>-249.84</v>
      </c>
      <c r="M150" s="83">
        <v>100</v>
      </c>
      <c r="N150" s="83">
        <v>116.82</v>
      </c>
      <c r="O150" s="51"/>
      <c r="P150" s="52">
        <v>9292</v>
      </c>
    </row>
    <row r="151" spans="1:16" x14ac:dyDescent="0.25">
      <c r="A151" s="162" t="s">
        <v>139</v>
      </c>
      <c r="B151" s="27"/>
      <c r="C151" s="27"/>
      <c r="D151" s="27"/>
      <c r="E151" s="90">
        <v>0</v>
      </c>
      <c r="F151" s="59">
        <v>0</v>
      </c>
      <c r="G151" s="64">
        <v>0</v>
      </c>
      <c r="H151" s="64">
        <v>3283</v>
      </c>
      <c r="I151" s="65">
        <v>0</v>
      </c>
      <c r="J151" s="65">
        <v>-4772</v>
      </c>
      <c r="K151" s="95">
        <v>1000</v>
      </c>
      <c r="L151" s="95">
        <v>6012</v>
      </c>
      <c r="M151" s="96">
        <v>1000</v>
      </c>
      <c r="N151" s="96">
        <v>83.52</v>
      </c>
      <c r="O151" s="67"/>
      <c r="P151" s="52">
        <v>841.85</v>
      </c>
    </row>
    <row r="152" spans="1:16" x14ac:dyDescent="0.25">
      <c r="A152" s="27" t="s">
        <v>140</v>
      </c>
      <c r="B152" s="27"/>
      <c r="C152" s="27"/>
      <c r="D152" s="27"/>
      <c r="E152" s="262">
        <f>E48</f>
        <v>11300</v>
      </c>
      <c r="F152" s="59">
        <f>F47</f>
        <v>0</v>
      </c>
      <c r="G152" s="64">
        <v>28750</v>
      </c>
      <c r="H152" s="64">
        <v>31766.16</v>
      </c>
      <c r="I152" s="65">
        <v>31387.5</v>
      </c>
      <c r="J152" s="65">
        <v>23190.5</v>
      </c>
      <c r="K152" s="90">
        <v>19500</v>
      </c>
      <c r="L152" s="90">
        <v>23750.58</v>
      </c>
      <c r="M152" s="83">
        <v>40500</v>
      </c>
      <c r="N152" s="83">
        <v>22301.06</v>
      </c>
      <c r="O152" s="67">
        <v>28960</v>
      </c>
      <c r="P152" s="52">
        <v>30326</v>
      </c>
    </row>
    <row r="153" spans="1:16" x14ac:dyDescent="0.25">
      <c r="A153" s="33" t="s">
        <v>141</v>
      </c>
      <c r="B153" s="163">
        <v>13500</v>
      </c>
      <c r="C153" s="163"/>
      <c r="D153" s="164">
        <v>1</v>
      </c>
      <c r="E153" s="90"/>
      <c r="F153" s="59"/>
      <c r="G153" s="60"/>
      <c r="H153" s="60"/>
      <c r="I153" s="61"/>
      <c r="J153" s="61"/>
      <c r="K153" s="165"/>
      <c r="L153" s="165"/>
      <c r="M153" s="83">
        <f>+D153*B153</f>
        <v>13500</v>
      </c>
      <c r="N153" s="83"/>
      <c r="O153" s="51">
        <v>14000</v>
      </c>
      <c r="P153" s="52"/>
    </row>
    <row r="154" spans="1:16" x14ac:dyDescent="0.25">
      <c r="A154" s="33" t="s">
        <v>142</v>
      </c>
      <c r="B154" s="163">
        <v>13000</v>
      </c>
      <c r="C154" s="163"/>
      <c r="D154" s="164">
        <v>0.5</v>
      </c>
      <c r="E154" s="90"/>
      <c r="F154" s="59"/>
      <c r="G154" s="60"/>
      <c r="H154" s="60"/>
      <c r="I154" s="61"/>
      <c r="J154" s="61"/>
      <c r="K154" s="90">
        <f>SUM(B154*D154)</f>
        <v>6500</v>
      </c>
      <c r="L154" s="90"/>
      <c r="M154" s="83"/>
      <c r="N154" s="83"/>
      <c r="O154" s="51"/>
      <c r="P154" s="52"/>
    </row>
    <row r="155" spans="1:16" x14ac:dyDescent="0.25">
      <c r="A155" s="33" t="s">
        <v>143</v>
      </c>
      <c r="B155" s="163">
        <f>B14</f>
        <v>12555</v>
      </c>
      <c r="C155" s="163"/>
      <c r="D155" s="164">
        <v>0.5</v>
      </c>
      <c r="E155" s="90"/>
      <c r="F155" s="59"/>
      <c r="G155" s="60"/>
      <c r="H155" s="60"/>
      <c r="I155" s="61">
        <v>6277.5</v>
      </c>
      <c r="J155" s="61"/>
      <c r="K155" s="90"/>
      <c r="L155" s="90"/>
      <c r="M155" s="83"/>
      <c r="N155" s="83"/>
      <c r="O155" s="51"/>
      <c r="P155" s="52"/>
    </row>
    <row r="156" spans="1:16" x14ac:dyDescent="0.25">
      <c r="A156" s="33" t="s">
        <v>144</v>
      </c>
      <c r="B156" s="163">
        <v>11500</v>
      </c>
      <c r="C156" s="163"/>
      <c r="D156" s="164">
        <v>0.5</v>
      </c>
      <c r="E156" s="90"/>
      <c r="F156" s="59"/>
      <c r="G156" s="60">
        <v>5750</v>
      </c>
      <c r="H156" s="60"/>
      <c r="I156" s="61"/>
      <c r="J156" s="61"/>
      <c r="K156" s="90"/>
      <c r="L156" s="90"/>
      <c r="M156" s="83"/>
      <c r="N156" s="83"/>
      <c r="O156" s="51"/>
      <c r="P156" s="52"/>
    </row>
    <row r="157" spans="1:16" x14ac:dyDescent="0.25">
      <c r="A157" s="33" t="s">
        <v>145</v>
      </c>
      <c r="B157" s="163">
        <v>11400</v>
      </c>
      <c r="C157" s="163"/>
      <c r="D157" s="164">
        <v>0.5</v>
      </c>
      <c r="E157" s="90"/>
      <c r="F157" s="59">
        <v>5700</v>
      </c>
      <c r="G157" s="60"/>
      <c r="H157" s="60"/>
      <c r="I157" s="61"/>
      <c r="J157" s="61"/>
      <c r="K157" s="90"/>
      <c r="L157" s="90"/>
      <c r="M157" s="83"/>
      <c r="N157" s="83"/>
      <c r="O157" s="51"/>
      <c r="P157" s="52"/>
    </row>
    <row r="158" spans="1:16" x14ac:dyDescent="0.25">
      <c r="A158" s="33" t="s">
        <v>146</v>
      </c>
      <c r="B158" s="163">
        <f>B17</f>
        <v>11300</v>
      </c>
      <c r="C158" s="163"/>
      <c r="D158" s="164">
        <v>0.5</v>
      </c>
      <c r="E158" s="90">
        <v>5500</v>
      </c>
      <c r="F158" s="59"/>
      <c r="G158" s="60"/>
      <c r="H158" s="60"/>
      <c r="I158" s="61"/>
      <c r="J158" s="61"/>
      <c r="K158" s="90"/>
      <c r="L158" s="90"/>
      <c r="M158" s="83"/>
      <c r="N158" s="83"/>
      <c r="O158" s="51"/>
      <c r="P158" s="52"/>
    </row>
    <row r="159" spans="1:16" x14ac:dyDescent="0.25">
      <c r="A159" s="166" t="s">
        <v>147</v>
      </c>
      <c r="B159" s="167"/>
      <c r="C159" s="167"/>
      <c r="D159" s="167"/>
      <c r="E159" s="106">
        <v>6000</v>
      </c>
      <c r="F159" s="132">
        <v>7500</v>
      </c>
      <c r="G159" s="157">
        <v>7500</v>
      </c>
      <c r="H159" s="157">
        <v>8050.66</v>
      </c>
      <c r="I159" s="158">
        <v>9500</v>
      </c>
      <c r="J159" s="158">
        <v>8242.82</v>
      </c>
      <c r="K159" s="159">
        <v>10000</v>
      </c>
      <c r="L159" s="159">
        <v>8020.97</v>
      </c>
      <c r="M159" s="160">
        <v>10000</v>
      </c>
      <c r="N159" s="160">
        <v>8326.86</v>
      </c>
      <c r="O159" s="137">
        <v>10500</v>
      </c>
      <c r="P159" s="168">
        <v>9108</v>
      </c>
    </row>
    <row r="160" spans="1:16" x14ac:dyDescent="0.25">
      <c r="A160" s="161" t="s">
        <v>148</v>
      </c>
      <c r="B160" s="118"/>
      <c r="C160" s="118"/>
      <c r="D160" s="118"/>
      <c r="E160" s="90">
        <f>SUM(E150:E159)</f>
        <v>22800</v>
      </c>
      <c r="F160" s="59">
        <f>SUM(F150:F159)</f>
        <v>13200</v>
      </c>
      <c r="G160" s="64">
        <f>SUM(G150:G159)</f>
        <v>42000</v>
      </c>
      <c r="H160" s="64">
        <f>SUM(H150:H159)</f>
        <v>43049.820000000007</v>
      </c>
      <c r="I160" s="65">
        <v>47165</v>
      </c>
      <c r="J160" s="65">
        <f>SUM(J150:J159)</f>
        <v>23857.8</v>
      </c>
      <c r="K160" s="102">
        <f>SUM(K151:K159)-K150</f>
        <v>34000</v>
      </c>
      <c r="L160" s="102">
        <f>SUM(L151:L159)-L150</f>
        <v>38033.39</v>
      </c>
      <c r="M160" s="98">
        <f>SUM(M151:M159)-M150</f>
        <v>64900</v>
      </c>
      <c r="N160" s="98">
        <f>SUM(N151:N159)-N150</f>
        <v>30594.620000000003</v>
      </c>
      <c r="O160" s="103">
        <f>SUM(O150:O159)</f>
        <v>53460</v>
      </c>
      <c r="P160" s="104">
        <f>SUM(P151:P159)-P150</f>
        <v>30983.85</v>
      </c>
    </row>
    <row r="161" spans="1:16" x14ac:dyDescent="0.25">
      <c r="A161" s="169"/>
      <c r="B161" s="118"/>
      <c r="C161" s="118"/>
      <c r="D161" s="118"/>
      <c r="E161" s="90"/>
      <c r="F161" s="59"/>
      <c r="G161" s="64"/>
      <c r="H161" s="64"/>
      <c r="I161" s="65"/>
      <c r="J161" s="65"/>
      <c r="K161" s="95"/>
      <c r="L161" s="95"/>
      <c r="M161" s="96"/>
      <c r="N161" s="96"/>
      <c r="O161" s="119"/>
      <c r="P161" s="52"/>
    </row>
    <row r="162" spans="1:16" ht="16.5" thickBot="1" x14ac:dyDescent="0.3">
      <c r="A162" s="161" t="s">
        <v>149</v>
      </c>
      <c r="B162" s="118"/>
      <c r="C162" s="118"/>
      <c r="D162" s="170"/>
      <c r="E162" s="174">
        <f>E93+E104+E125+E139+E144+E160+E147</f>
        <v>795069.03</v>
      </c>
      <c r="F162" s="171">
        <f>F93+F104+F125+F139+F144+F160+F147</f>
        <v>766097</v>
      </c>
      <c r="G162" s="172">
        <f>G93+G104+G125+G139+G144+G160+G147</f>
        <v>762620</v>
      </c>
      <c r="H162" s="172">
        <f>H93+H104+H125+H139+H144+H160+H147</f>
        <v>730268.98999999987</v>
      </c>
      <c r="I162" s="173">
        <v>771445</v>
      </c>
      <c r="J162" s="174">
        <f t="shared" ref="J162:P162" si="6">J93+J104+J125+J139+J144+J160+J147</f>
        <v>717267.89</v>
      </c>
      <c r="K162" s="174">
        <f t="shared" si="6"/>
        <v>804602</v>
      </c>
      <c r="L162" s="174">
        <f t="shared" si="6"/>
        <v>792789.57000000007</v>
      </c>
      <c r="M162" s="175">
        <f t="shared" si="6"/>
        <v>782239</v>
      </c>
      <c r="N162" s="175">
        <f t="shared" si="6"/>
        <v>717535.21</v>
      </c>
      <c r="O162" s="175">
        <f t="shared" si="6"/>
        <v>761865</v>
      </c>
      <c r="P162" s="176">
        <f t="shared" si="6"/>
        <v>705755.85</v>
      </c>
    </row>
    <row r="163" spans="1:16" ht="16.5" thickTop="1" x14ac:dyDescent="0.25">
      <c r="A163" s="169"/>
      <c r="B163" s="118"/>
      <c r="C163" s="118"/>
      <c r="D163" s="118"/>
      <c r="E163" s="90"/>
      <c r="F163" s="59"/>
      <c r="G163" s="64"/>
      <c r="H163" s="64"/>
      <c r="I163" s="65"/>
      <c r="J163" s="65"/>
      <c r="K163" s="95"/>
      <c r="L163" s="95"/>
      <c r="M163" s="96"/>
      <c r="N163" s="96"/>
      <c r="O163" s="119"/>
      <c r="P163" s="52"/>
    </row>
    <row r="164" spans="1:16" x14ac:dyDescent="0.25">
      <c r="A164" s="161" t="s">
        <v>150</v>
      </c>
      <c r="E164" s="263"/>
      <c r="F164" s="177"/>
      <c r="G164" s="93"/>
      <c r="H164" s="93"/>
      <c r="I164" s="94"/>
      <c r="J164" s="94"/>
      <c r="K164" s="178"/>
      <c r="L164" s="178"/>
      <c r="M164" s="179"/>
      <c r="N164" s="179"/>
      <c r="O164" s="180"/>
      <c r="P164" s="181"/>
    </row>
    <row r="165" spans="1:16" ht="16.5" thickBot="1" x14ac:dyDescent="0.3">
      <c r="A165" s="161" t="s">
        <v>151</v>
      </c>
      <c r="B165" s="118"/>
      <c r="C165" s="118"/>
      <c r="D165" s="118"/>
      <c r="E165" s="264">
        <f>E59-E162</f>
        <v>-10789.030000000028</v>
      </c>
      <c r="F165" s="182">
        <f>F59-F162</f>
        <v>1503</v>
      </c>
      <c r="G165" s="183">
        <f>G59-G162</f>
        <v>20</v>
      </c>
      <c r="H165" s="183">
        <f>H59-H162</f>
        <v>14420.590000000084</v>
      </c>
      <c r="I165" s="184">
        <v>145</v>
      </c>
      <c r="J165" s="185">
        <f t="shared" ref="J165:P165" si="7">J59-J162</f>
        <v>15614.790000000037</v>
      </c>
      <c r="K165" s="185">
        <f t="shared" si="7"/>
        <v>4048</v>
      </c>
      <c r="L165" s="185">
        <f t="shared" si="7"/>
        <v>-37907.580000000191</v>
      </c>
      <c r="M165" s="186">
        <f t="shared" si="7"/>
        <v>9211</v>
      </c>
      <c r="N165" s="186">
        <f t="shared" si="7"/>
        <v>41607.080000000075</v>
      </c>
      <c r="O165" s="187">
        <f t="shared" si="7"/>
        <v>21145</v>
      </c>
      <c r="P165" s="188">
        <f t="shared" si="7"/>
        <v>37092.150000000023</v>
      </c>
    </row>
    <row r="166" spans="1:16" ht="16.5" thickTop="1" x14ac:dyDescent="0.25">
      <c r="A166" s="189"/>
      <c r="B166" s="118"/>
      <c r="C166" s="118"/>
      <c r="D166" s="118"/>
      <c r="E166" s="130"/>
      <c r="F166" s="190"/>
      <c r="G166" s="29"/>
      <c r="H166" s="29"/>
      <c r="I166" s="34"/>
      <c r="J166" s="34"/>
      <c r="K166" s="32"/>
      <c r="L166" s="32"/>
      <c r="M166" s="118"/>
      <c r="N166" s="118"/>
      <c r="O166" s="119"/>
      <c r="P166" s="52"/>
    </row>
    <row r="167" spans="1:16" ht="16.5" thickBot="1" x14ac:dyDescent="0.3">
      <c r="A167" s="191"/>
      <c r="B167" s="192"/>
      <c r="C167" s="192"/>
      <c r="D167" s="192"/>
      <c r="E167" s="265"/>
      <c r="F167" s="193"/>
      <c r="G167" s="194"/>
      <c r="H167" s="194"/>
      <c r="I167" s="195"/>
      <c r="J167" s="195"/>
      <c r="K167" s="196"/>
      <c r="L167" s="196"/>
      <c r="M167" s="192"/>
      <c r="N167" s="192"/>
      <c r="O167" s="197"/>
      <c r="P167" s="198"/>
    </row>
    <row r="168" spans="1:16" ht="16.5" thickTop="1" x14ac:dyDescent="0.25">
      <c r="A168" s="199" t="s">
        <v>152</v>
      </c>
      <c r="B168" s="200"/>
      <c r="C168" s="200"/>
      <c r="D168" s="200"/>
      <c r="E168" s="266"/>
      <c r="F168" s="201"/>
      <c r="G168" s="202"/>
      <c r="H168" s="202"/>
      <c r="I168" s="203"/>
      <c r="J168" s="203"/>
      <c r="K168" s="204"/>
      <c r="L168" s="204"/>
      <c r="M168" s="200"/>
      <c r="N168" s="200"/>
      <c r="O168" s="205"/>
      <c r="P168" s="206"/>
    </row>
    <row r="169" spans="1:16" x14ac:dyDescent="0.25">
      <c r="A169" s="169"/>
      <c r="B169" s="118"/>
      <c r="C169" s="118"/>
      <c r="D169" s="118"/>
      <c r="E169" s="130"/>
      <c r="F169" s="190"/>
      <c r="G169" s="29"/>
      <c r="H169" s="29"/>
      <c r="I169" s="34"/>
      <c r="J169" s="34"/>
      <c r="K169" s="95"/>
      <c r="L169" s="95"/>
      <c r="M169" s="96"/>
      <c r="N169" s="96"/>
      <c r="O169" s="119"/>
      <c r="P169" s="52"/>
    </row>
    <row r="170" spans="1:16" x14ac:dyDescent="0.25">
      <c r="A170" s="207" t="s">
        <v>153</v>
      </c>
      <c r="B170" s="44"/>
      <c r="C170" s="44"/>
      <c r="D170" s="44"/>
      <c r="E170" s="90">
        <v>62653</v>
      </c>
      <c r="F170" s="59">
        <v>42850</v>
      </c>
      <c r="G170" s="60">
        <v>58100</v>
      </c>
      <c r="H170" s="60">
        <f>J192</f>
        <v>81941.19</v>
      </c>
      <c r="I170" s="208">
        <v>53500</v>
      </c>
      <c r="J170" s="208">
        <v>75462.2</v>
      </c>
      <c r="K170" s="90">
        <v>74740</v>
      </c>
      <c r="L170" s="90">
        <v>80907.75</v>
      </c>
      <c r="M170" s="96">
        <v>65490</v>
      </c>
      <c r="N170" s="96">
        <v>65490.12</v>
      </c>
      <c r="O170" s="67">
        <v>60824</v>
      </c>
      <c r="P170" s="52">
        <v>69216</v>
      </c>
    </row>
    <row r="171" spans="1:16" x14ac:dyDescent="0.25">
      <c r="A171" s="207" t="s">
        <v>154</v>
      </c>
      <c r="B171" s="44"/>
      <c r="C171" s="44"/>
      <c r="D171" s="44"/>
      <c r="E171" s="90"/>
      <c r="F171" s="59">
        <v>45803.69</v>
      </c>
      <c r="G171" s="60"/>
      <c r="H171" s="60"/>
      <c r="I171" s="208"/>
      <c r="J171" s="208"/>
      <c r="K171" s="90"/>
      <c r="L171" s="90"/>
      <c r="M171" s="96"/>
      <c r="N171" s="96"/>
      <c r="O171" s="67"/>
      <c r="P171" s="52"/>
    </row>
    <row r="172" spans="1:16" x14ac:dyDescent="0.25">
      <c r="A172" s="169"/>
      <c r="B172" s="44"/>
      <c r="C172" s="44"/>
      <c r="D172" s="44"/>
      <c r="E172" s="90"/>
      <c r="F172" s="59"/>
      <c r="G172" s="60"/>
      <c r="H172" s="60"/>
      <c r="I172" s="208"/>
      <c r="J172" s="208"/>
      <c r="K172" s="90"/>
      <c r="L172" s="90"/>
      <c r="M172" s="96"/>
      <c r="N172" s="96"/>
      <c r="O172" s="67"/>
      <c r="P172" s="52"/>
    </row>
    <row r="173" spans="1:16" x14ac:dyDescent="0.25">
      <c r="A173" s="161" t="s">
        <v>155</v>
      </c>
      <c r="B173" s="44"/>
      <c r="C173" s="44"/>
      <c r="D173" s="44"/>
      <c r="E173" s="90"/>
      <c r="F173" s="59"/>
      <c r="G173" s="60"/>
      <c r="H173" s="60"/>
      <c r="I173" s="208"/>
      <c r="J173" s="208"/>
      <c r="K173" s="90"/>
      <c r="L173" s="90"/>
      <c r="M173" s="96"/>
      <c r="N173" s="96"/>
      <c r="O173" s="67"/>
      <c r="P173" s="52"/>
    </row>
    <row r="174" spans="1:16" x14ac:dyDescent="0.25">
      <c r="A174" s="209" t="str">
        <f>$A11</f>
        <v>FY 2012-2013</v>
      </c>
      <c r="B174" s="45">
        <f>B11</f>
        <v>13302</v>
      </c>
      <c r="C174" s="45"/>
      <c r="D174" s="46">
        <f>D42</f>
        <v>2</v>
      </c>
      <c r="E174" s="90"/>
      <c r="F174" s="59"/>
      <c r="G174" s="60"/>
      <c r="H174" s="60"/>
      <c r="I174" s="208"/>
      <c r="J174" s="208"/>
      <c r="K174" s="152"/>
      <c r="L174" s="152"/>
      <c r="M174" s="210"/>
      <c r="N174" s="210"/>
      <c r="O174" s="211">
        <f>B174*D174</f>
        <v>26604</v>
      </c>
      <c r="P174" s="52">
        <f>+P42</f>
        <v>26600</v>
      </c>
    </row>
    <row r="175" spans="1:16" x14ac:dyDescent="0.25">
      <c r="A175" s="209" t="s">
        <v>20</v>
      </c>
      <c r="B175" s="45">
        <v>13500</v>
      </c>
      <c r="C175" s="45"/>
      <c r="D175" s="46">
        <v>3</v>
      </c>
      <c r="E175" s="90"/>
      <c r="F175" s="59"/>
      <c r="G175" s="60"/>
      <c r="H175" s="60"/>
      <c r="I175" s="208"/>
      <c r="J175" s="208"/>
      <c r="K175" s="212"/>
      <c r="L175" s="212"/>
      <c r="M175" s="210">
        <f>+D175*B175</f>
        <v>40500</v>
      </c>
      <c r="N175" s="210">
        <v>37718.69</v>
      </c>
      <c r="O175" s="211"/>
      <c r="P175" s="76"/>
    </row>
    <row r="176" spans="1:16" x14ac:dyDescent="0.25">
      <c r="A176" s="209" t="s">
        <v>21</v>
      </c>
      <c r="B176" s="45">
        <v>13000</v>
      </c>
      <c r="C176" s="45"/>
      <c r="D176" s="46">
        <v>1.5</v>
      </c>
      <c r="E176" s="90"/>
      <c r="F176" s="59"/>
      <c r="G176" s="60"/>
      <c r="H176" s="60"/>
      <c r="I176" s="208"/>
      <c r="J176" s="208"/>
      <c r="K176" s="152">
        <f>+D176*B176</f>
        <v>19500</v>
      </c>
      <c r="L176" s="152">
        <v>18305.03</v>
      </c>
      <c r="M176" s="210"/>
      <c r="N176" s="210"/>
      <c r="O176" s="211"/>
      <c r="P176" s="76"/>
    </row>
    <row r="177" spans="1:16" x14ac:dyDescent="0.25">
      <c r="A177" s="209" t="s">
        <v>22</v>
      </c>
      <c r="B177" s="45">
        <f>B14</f>
        <v>12555</v>
      </c>
      <c r="C177" s="45"/>
      <c r="D177" s="46">
        <v>2.5</v>
      </c>
      <c r="E177" s="90"/>
      <c r="F177" s="59"/>
      <c r="G177" s="60"/>
      <c r="H177" s="60"/>
      <c r="I177" s="208">
        <v>31387.5</v>
      </c>
      <c r="J177" s="208">
        <v>29669.49</v>
      </c>
      <c r="K177" s="152"/>
      <c r="L177" s="152"/>
      <c r="M177" s="210"/>
      <c r="N177" s="210"/>
      <c r="O177" s="211"/>
      <c r="P177" s="76"/>
    </row>
    <row r="178" spans="1:16" x14ac:dyDescent="0.25">
      <c r="A178" s="209" t="s">
        <v>23</v>
      </c>
      <c r="B178" s="45">
        <v>11500</v>
      </c>
      <c r="C178" s="45"/>
      <c r="D178" s="46">
        <v>2.5</v>
      </c>
      <c r="E178" s="90"/>
      <c r="F178" s="59"/>
      <c r="G178" s="60">
        <v>28750</v>
      </c>
      <c r="H178" s="60">
        <v>28473.7</v>
      </c>
      <c r="I178" s="208"/>
      <c r="J178" s="208"/>
      <c r="K178" s="152"/>
      <c r="L178" s="152"/>
      <c r="M178" s="210"/>
      <c r="N178" s="210"/>
      <c r="O178" s="211"/>
      <c r="P178" s="76"/>
    </row>
    <row r="179" spans="1:16" x14ac:dyDescent="0.25">
      <c r="A179" s="209" t="s">
        <v>24</v>
      </c>
      <c r="B179" s="45">
        <v>11400</v>
      </c>
      <c r="C179" s="45"/>
      <c r="D179" s="46">
        <v>0</v>
      </c>
      <c r="E179" s="90"/>
      <c r="F179" s="59">
        <v>0</v>
      </c>
      <c r="G179" s="60"/>
      <c r="H179" s="60"/>
      <c r="I179" s="208"/>
      <c r="J179" s="208"/>
      <c r="K179" s="152"/>
      <c r="L179" s="152"/>
      <c r="M179" s="210"/>
      <c r="N179" s="210"/>
      <c r="O179" s="211"/>
      <c r="P179" s="76"/>
    </row>
    <row r="180" spans="1:16" x14ac:dyDescent="0.25">
      <c r="A180" s="209" t="s">
        <v>25</v>
      </c>
      <c r="B180" s="45">
        <f>B17</f>
        <v>11300</v>
      </c>
      <c r="C180" s="45"/>
      <c r="D180" s="46">
        <v>1</v>
      </c>
      <c r="E180" s="90">
        <f>B180*D180</f>
        <v>11300</v>
      </c>
      <c r="F180" s="59"/>
      <c r="G180" s="60"/>
      <c r="H180" s="60"/>
      <c r="I180" s="208"/>
      <c r="J180" s="208"/>
      <c r="K180" s="152"/>
      <c r="L180" s="152"/>
      <c r="M180" s="210"/>
      <c r="N180" s="210"/>
      <c r="O180" s="211"/>
      <c r="P180" s="76"/>
    </row>
    <row r="181" spans="1:16" x14ac:dyDescent="0.25">
      <c r="A181" s="209"/>
      <c r="B181" s="120"/>
      <c r="C181" s="120"/>
      <c r="D181" s="62"/>
      <c r="E181" s="90">
        <v>0</v>
      </c>
      <c r="F181" s="59"/>
      <c r="G181" s="64"/>
      <c r="H181" s="64"/>
      <c r="I181" s="65"/>
      <c r="J181" s="65"/>
      <c r="K181" s="152"/>
      <c r="L181" s="152"/>
      <c r="M181" s="77"/>
      <c r="N181" s="77"/>
      <c r="O181" s="211"/>
      <c r="P181" s="76"/>
    </row>
    <row r="182" spans="1:16" x14ac:dyDescent="0.25">
      <c r="A182" s="169" t="s">
        <v>156</v>
      </c>
      <c r="B182" s="27"/>
      <c r="C182" s="27"/>
      <c r="D182" s="27"/>
      <c r="E182" s="267">
        <f>SUM(E170:E181)</f>
        <v>73953</v>
      </c>
      <c r="F182" s="213">
        <f>SUM(F170:F181)</f>
        <v>88653.69</v>
      </c>
      <c r="G182" s="214">
        <f>SUM(G170:G181)</f>
        <v>86850</v>
      </c>
      <c r="H182" s="214">
        <f>SUM(H170:H181)</f>
        <v>110414.89</v>
      </c>
      <c r="I182" s="215">
        <f>SUM(I170:I181)</f>
        <v>84887.5</v>
      </c>
      <c r="J182" s="215">
        <f>+J170+J177</f>
        <v>105131.69</v>
      </c>
      <c r="K182" s="216">
        <f>+K170+K176</f>
        <v>94240</v>
      </c>
      <c r="L182" s="216">
        <f>+L170+L176</f>
        <v>99212.78</v>
      </c>
      <c r="M182" s="217">
        <f>+M170+M175</f>
        <v>105990</v>
      </c>
      <c r="N182" s="217">
        <f>+N170+N175</f>
        <v>103208.81</v>
      </c>
      <c r="O182" s="218">
        <f>SUM(O170:O174)</f>
        <v>87428</v>
      </c>
      <c r="P182" s="219">
        <f>SUM(P170:P174)</f>
        <v>95816</v>
      </c>
    </row>
    <row r="183" spans="1:16" x14ac:dyDescent="0.25">
      <c r="A183" s="169"/>
      <c r="B183" s="27"/>
      <c r="C183" s="27"/>
      <c r="D183" s="27"/>
      <c r="E183" s="90"/>
      <c r="F183" s="59"/>
      <c r="G183" s="64"/>
      <c r="H183" s="64"/>
      <c r="I183" s="65"/>
      <c r="J183" s="65"/>
      <c r="K183" s="95" t="s">
        <v>27</v>
      </c>
      <c r="L183" s="95"/>
      <c r="M183" s="96" t="s">
        <v>27</v>
      </c>
      <c r="N183" s="96"/>
      <c r="O183" s="67"/>
      <c r="P183" s="52"/>
    </row>
    <row r="184" spans="1:16" x14ac:dyDescent="0.25">
      <c r="A184" s="161" t="s">
        <v>157</v>
      </c>
      <c r="B184" s="27"/>
      <c r="C184" s="27"/>
      <c r="D184" s="27"/>
      <c r="E184" s="90"/>
      <c r="F184" s="59"/>
      <c r="G184" s="64"/>
      <c r="H184" s="64"/>
      <c r="I184" s="65"/>
      <c r="J184" s="65"/>
      <c r="K184" s="95"/>
      <c r="L184" s="95"/>
      <c r="M184" s="96"/>
      <c r="N184" s="96"/>
      <c r="O184" s="67"/>
      <c r="P184" s="52"/>
    </row>
    <row r="185" spans="1:16" x14ac:dyDescent="0.25">
      <c r="A185" s="169" t="s">
        <v>158</v>
      </c>
      <c r="B185" s="220">
        <v>67</v>
      </c>
      <c r="C185" s="220"/>
      <c r="D185" s="221">
        <v>550</v>
      </c>
      <c r="E185" s="102"/>
      <c r="F185" s="99"/>
      <c r="G185" s="222"/>
      <c r="H185" s="222"/>
      <c r="I185" s="223"/>
      <c r="J185" s="223"/>
      <c r="K185" s="95"/>
      <c r="L185" s="95"/>
      <c r="M185" s="96"/>
      <c r="N185" s="96"/>
      <c r="O185" s="67">
        <f>B185*D185</f>
        <v>36850</v>
      </c>
      <c r="P185" s="52">
        <v>30326</v>
      </c>
    </row>
    <row r="186" spans="1:16" x14ac:dyDescent="0.25">
      <c r="A186" s="169" t="s">
        <v>159</v>
      </c>
      <c r="B186" s="220">
        <v>25</v>
      </c>
      <c r="C186" s="220"/>
      <c r="D186" s="221">
        <v>1250</v>
      </c>
      <c r="E186" s="102"/>
      <c r="F186" s="99"/>
      <c r="G186" s="222"/>
      <c r="H186" s="222"/>
      <c r="I186" s="223"/>
      <c r="J186" s="223"/>
      <c r="K186" s="53"/>
      <c r="L186" s="53"/>
      <c r="M186" s="96">
        <f>B186*D186</f>
        <v>31250</v>
      </c>
      <c r="N186" s="96">
        <v>22301.06</v>
      </c>
      <c r="O186" s="67"/>
      <c r="P186" s="52"/>
    </row>
    <row r="187" spans="1:16" x14ac:dyDescent="0.25">
      <c r="A187" s="224" t="s">
        <v>160</v>
      </c>
      <c r="B187" s="220">
        <v>67</v>
      </c>
      <c r="D187" s="221">
        <v>700</v>
      </c>
      <c r="E187" s="102"/>
      <c r="F187" s="99"/>
      <c r="G187" s="222"/>
      <c r="H187" s="222"/>
      <c r="I187" s="223"/>
      <c r="J187" s="223"/>
      <c r="K187" s="95">
        <f>B187*D187</f>
        <v>46900</v>
      </c>
      <c r="L187" s="95">
        <v>23750.58</v>
      </c>
    </row>
    <row r="188" spans="1:16" x14ac:dyDescent="0.25">
      <c r="A188" s="224" t="s">
        <v>161</v>
      </c>
      <c r="B188" s="220">
        <v>65</v>
      </c>
      <c r="D188" s="221">
        <v>750</v>
      </c>
      <c r="E188" s="102"/>
      <c r="F188" s="99"/>
      <c r="G188" s="222"/>
      <c r="H188" s="222"/>
      <c r="I188" s="225">
        <f>B188*D188</f>
        <v>48750</v>
      </c>
      <c r="J188" s="225">
        <v>23190.5</v>
      </c>
      <c r="K188" s="95"/>
      <c r="L188" s="95"/>
    </row>
    <row r="189" spans="1:16" x14ac:dyDescent="0.25">
      <c r="A189" s="224" t="s">
        <v>162</v>
      </c>
      <c r="B189" s="220">
        <v>20</v>
      </c>
      <c r="D189" s="221">
        <v>2200</v>
      </c>
      <c r="E189" s="102"/>
      <c r="F189" s="99"/>
      <c r="G189" s="222">
        <v>44000</v>
      </c>
      <c r="H189" s="222">
        <v>31766.16</v>
      </c>
      <c r="I189" s="225"/>
      <c r="J189" s="225"/>
      <c r="K189" s="95"/>
      <c r="L189" s="95"/>
    </row>
    <row r="190" spans="1:16" x14ac:dyDescent="0.25">
      <c r="A190" s="224" t="s">
        <v>163</v>
      </c>
      <c r="B190" s="220">
        <v>65</v>
      </c>
      <c r="D190" s="221">
        <v>400</v>
      </c>
      <c r="E190" s="102"/>
      <c r="F190" s="99">
        <v>26000</v>
      </c>
      <c r="G190" s="222"/>
      <c r="H190" s="222"/>
      <c r="I190" s="225"/>
      <c r="J190" s="225"/>
      <c r="K190" s="95"/>
      <c r="L190" s="95"/>
    </row>
    <row r="191" spans="1:16" x14ac:dyDescent="0.25">
      <c r="A191" s="224" t="s">
        <v>164</v>
      </c>
      <c r="B191" s="226">
        <v>65</v>
      </c>
      <c r="C191" s="43"/>
      <c r="D191" s="97">
        <v>600</v>
      </c>
      <c r="E191" s="102">
        <v>39000</v>
      </c>
      <c r="F191" s="99"/>
      <c r="G191" s="222"/>
      <c r="H191" s="222"/>
      <c r="I191" s="223"/>
      <c r="J191" s="223"/>
      <c r="K191" s="95"/>
      <c r="L191" s="95"/>
    </row>
    <row r="192" spans="1:16" ht="16.5" thickBot="1" x14ac:dyDescent="0.3">
      <c r="A192" s="161" t="s">
        <v>165</v>
      </c>
      <c r="B192" s="27"/>
      <c r="C192" s="27"/>
      <c r="D192" s="27"/>
      <c r="E192" s="268">
        <f>E182-E191</f>
        <v>34953</v>
      </c>
      <c r="F192" s="227">
        <f>F182-F190</f>
        <v>62653.69</v>
      </c>
      <c r="G192" s="112">
        <f>G182-SUM(G185:G191)</f>
        <v>42850</v>
      </c>
      <c r="H192" s="112">
        <f>H182-SUM(H185:H191)</f>
        <v>78648.73</v>
      </c>
      <c r="I192" s="228">
        <f>I182-I188</f>
        <v>36137.5</v>
      </c>
      <c r="J192" s="228">
        <f>J182-SUM(J185:J188)</f>
        <v>81941.19</v>
      </c>
      <c r="K192" s="229">
        <f>K182-SUM(K185:K187)</f>
        <v>47340</v>
      </c>
      <c r="L192" s="229">
        <f>L182-SUM(L185:L187)</f>
        <v>75462.2</v>
      </c>
      <c r="M192" s="230">
        <f>M182-SUM(M185:M186)</f>
        <v>74740</v>
      </c>
      <c r="N192" s="230">
        <f>N182-SUM(N185:N186)</f>
        <v>80907.75</v>
      </c>
      <c r="O192" s="231">
        <f>O182-SUM(O185:O185)</f>
        <v>50578</v>
      </c>
      <c r="P192" s="232">
        <f>P182-SUM(P185:P185)</f>
        <v>65490</v>
      </c>
    </row>
    <row r="193" spans="1:16" ht="16.5" thickTop="1" x14ac:dyDescent="0.25">
      <c r="A193" s="161"/>
      <c r="B193" s="118"/>
      <c r="C193" s="118"/>
      <c r="D193" s="118"/>
      <c r="E193" s="90"/>
      <c r="F193" s="59"/>
      <c r="G193" s="64"/>
      <c r="H193" s="64"/>
      <c r="I193" s="65"/>
      <c r="J193" s="65"/>
      <c r="K193" s="32"/>
      <c r="L193" s="32"/>
      <c r="M193" s="118"/>
      <c r="N193" s="118"/>
      <c r="O193" s="119"/>
      <c r="P193" s="52"/>
    </row>
    <row r="194" spans="1:16" x14ac:dyDescent="0.25">
      <c r="A194" s="233"/>
      <c r="B194" s="118"/>
      <c r="C194" s="118"/>
      <c r="D194" s="118"/>
      <c r="E194" s="130"/>
      <c r="F194" s="190"/>
      <c r="G194" s="29"/>
      <c r="H194" s="29"/>
      <c r="I194" s="34"/>
      <c r="J194" s="34"/>
      <c r="K194" s="32"/>
      <c r="L194" s="32"/>
      <c r="M194" s="118"/>
      <c r="N194" s="118"/>
      <c r="O194" s="119"/>
      <c r="P194" s="52"/>
    </row>
    <row r="195" spans="1:16" ht="16.5" thickBot="1" x14ac:dyDescent="0.3">
      <c r="A195" s="191"/>
      <c r="B195" s="192"/>
      <c r="C195" s="192"/>
      <c r="D195" s="192"/>
      <c r="E195" s="265"/>
      <c r="F195" s="193"/>
      <c r="G195" s="194"/>
      <c r="H195" s="194"/>
      <c r="I195" s="195"/>
      <c r="J195" s="195"/>
      <c r="K195" s="196"/>
      <c r="L195" s="196"/>
      <c r="M195" s="192"/>
      <c r="N195" s="192"/>
      <c r="O195" s="197"/>
      <c r="P195" s="198"/>
    </row>
    <row r="196" spans="1:16" ht="16.5" thickTop="1" x14ac:dyDescent="0.25">
      <c r="A196" s="199" t="s">
        <v>166</v>
      </c>
      <c r="B196" s="200"/>
      <c r="C196" s="200"/>
      <c r="D196" s="200"/>
      <c r="E196" s="266"/>
      <c r="F196" s="201"/>
      <c r="G196" s="202"/>
      <c r="H196" s="202"/>
      <c r="I196" s="203"/>
      <c r="J196" s="203"/>
      <c r="K196" s="204"/>
      <c r="L196" s="204"/>
      <c r="M196" s="200"/>
      <c r="N196" s="200"/>
      <c r="O196" s="205"/>
      <c r="P196" s="206"/>
    </row>
    <row r="197" spans="1:16" x14ac:dyDescent="0.25">
      <c r="A197" s="169"/>
      <c r="B197" s="118"/>
      <c r="C197" s="118"/>
      <c r="D197" s="118"/>
      <c r="E197" s="130"/>
      <c r="F197" s="190"/>
      <c r="G197" s="29"/>
      <c r="H197" s="29"/>
      <c r="I197" s="34"/>
      <c r="J197" s="34"/>
      <c r="K197" s="32"/>
      <c r="L197" s="32"/>
      <c r="M197" s="118"/>
      <c r="N197" s="118"/>
      <c r="O197" s="119"/>
      <c r="P197" s="52"/>
    </row>
    <row r="198" spans="1:16" x14ac:dyDescent="0.25">
      <c r="A198" s="169" t="s">
        <v>167</v>
      </c>
      <c r="B198" s="118"/>
      <c r="C198" s="118"/>
      <c r="D198" s="118"/>
      <c r="E198" s="269">
        <v>48</v>
      </c>
      <c r="F198" s="234">
        <v>48</v>
      </c>
      <c r="G198" s="235">
        <v>43.5</v>
      </c>
      <c r="H198" s="235">
        <v>43.5</v>
      </c>
      <c r="I198" s="236">
        <v>41.5</v>
      </c>
      <c r="J198" s="236">
        <v>41.5</v>
      </c>
      <c r="K198" s="95">
        <v>41.5</v>
      </c>
      <c r="L198" s="95">
        <v>41.5</v>
      </c>
      <c r="M198" s="96">
        <v>39</v>
      </c>
      <c r="N198" s="96">
        <v>39</v>
      </c>
      <c r="O198" s="89">
        <v>38</v>
      </c>
      <c r="P198" s="52">
        <v>38</v>
      </c>
    </row>
    <row r="199" spans="1:16" x14ac:dyDescent="0.25">
      <c r="A199" s="169"/>
      <c r="B199" s="118"/>
      <c r="C199" s="118"/>
      <c r="D199" s="118"/>
      <c r="E199" s="90"/>
      <c r="F199" s="59"/>
      <c r="G199" s="64"/>
      <c r="H199" s="64"/>
      <c r="I199" s="236"/>
      <c r="J199" s="236"/>
      <c r="K199" s="95"/>
      <c r="L199" s="95"/>
      <c r="M199" s="119"/>
      <c r="N199" s="119"/>
      <c r="O199" s="89"/>
      <c r="P199" s="52"/>
    </row>
    <row r="200" spans="1:16" x14ac:dyDescent="0.25">
      <c r="A200" s="169" t="s">
        <v>168</v>
      </c>
      <c r="B200" s="118"/>
      <c r="C200" s="118"/>
      <c r="D200" s="118"/>
      <c r="E200" s="90">
        <v>0</v>
      </c>
      <c r="F200" s="59">
        <v>0</v>
      </c>
      <c r="G200" s="64">
        <v>0</v>
      </c>
      <c r="H200" s="64">
        <v>0</v>
      </c>
      <c r="I200" s="236">
        <v>0</v>
      </c>
      <c r="J200" s="236"/>
      <c r="K200" s="95">
        <v>0</v>
      </c>
      <c r="L200" s="95">
        <v>0</v>
      </c>
      <c r="M200" s="96">
        <v>0</v>
      </c>
      <c r="N200" s="96">
        <v>0</v>
      </c>
      <c r="O200" s="89">
        <v>0</v>
      </c>
      <c r="P200" s="52"/>
    </row>
    <row r="201" spans="1:16" x14ac:dyDescent="0.25">
      <c r="A201" s="169"/>
      <c r="B201" s="118"/>
      <c r="C201" s="118"/>
      <c r="D201" s="118"/>
      <c r="E201" s="90"/>
      <c r="F201" s="59"/>
      <c r="G201" s="64"/>
      <c r="H201" s="64"/>
      <c r="I201" s="236"/>
      <c r="J201" s="236"/>
      <c r="K201" s="95"/>
      <c r="L201" s="95"/>
      <c r="M201" s="96"/>
      <c r="N201" s="96"/>
      <c r="O201" s="89"/>
      <c r="P201" s="52"/>
    </row>
    <row r="202" spans="1:16" x14ac:dyDescent="0.25">
      <c r="A202" s="169" t="s">
        <v>169</v>
      </c>
      <c r="B202" s="118"/>
      <c r="C202" s="118"/>
      <c r="D202" s="118"/>
      <c r="E202" s="270">
        <v>1</v>
      </c>
      <c r="F202" s="237">
        <f>E47</f>
        <v>0</v>
      </c>
      <c r="G202" s="238">
        <v>2.5</v>
      </c>
      <c r="H202" s="238">
        <v>2.5</v>
      </c>
      <c r="I202" s="239">
        <v>2.5</v>
      </c>
      <c r="J202" s="239">
        <v>2.5</v>
      </c>
      <c r="K202" s="159">
        <v>1.5</v>
      </c>
      <c r="L202" s="159">
        <v>1.5</v>
      </c>
      <c r="M202" s="160">
        <v>3</v>
      </c>
      <c r="N202" s="160">
        <v>3</v>
      </c>
      <c r="O202" s="240">
        <v>2</v>
      </c>
      <c r="P202" s="138">
        <v>2</v>
      </c>
    </row>
    <row r="203" spans="1:16" x14ac:dyDescent="0.25">
      <c r="A203" s="169"/>
      <c r="B203" s="118"/>
      <c r="C203" s="118"/>
      <c r="D203" s="118"/>
      <c r="E203" s="90"/>
      <c r="F203" s="59"/>
      <c r="G203" s="64"/>
      <c r="H203" s="64"/>
      <c r="I203" s="236"/>
      <c r="J203" s="236"/>
      <c r="K203" s="95"/>
      <c r="L203" s="95"/>
      <c r="M203" s="96"/>
      <c r="N203" s="96"/>
      <c r="O203" s="89"/>
      <c r="P203" s="52"/>
    </row>
    <row r="204" spans="1:16" ht="16.5" thickBot="1" x14ac:dyDescent="0.3">
      <c r="A204" s="161" t="s">
        <v>170</v>
      </c>
      <c r="B204" s="118"/>
      <c r="C204" s="118"/>
      <c r="D204" s="118"/>
      <c r="E204" s="271">
        <f t="shared" ref="E204:N204" si="8">SUM(E198:E203)</f>
        <v>49</v>
      </c>
      <c r="F204" s="241">
        <f t="shared" ref="F204:H204" si="9">SUM(F198:F203)</f>
        <v>48</v>
      </c>
      <c r="G204" s="242">
        <f t="shared" si="9"/>
        <v>46</v>
      </c>
      <c r="H204" s="242">
        <f t="shared" si="9"/>
        <v>46</v>
      </c>
      <c r="I204" s="243">
        <f t="shared" si="8"/>
        <v>44</v>
      </c>
      <c r="J204" s="243">
        <f t="shared" si="8"/>
        <v>44</v>
      </c>
      <c r="K204" s="244">
        <f t="shared" si="8"/>
        <v>43</v>
      </c>
      <c r="L204" s="244">
        <f t="shared" si="8"/>
        <v>43</v>
      </c>
      <c r="M204" s="245">
        <f t="shared" si="8"/>
        <v>42</v>
      </c>
      <c r="N204" s="245">
        <f t="shared" si="8"/>
        <v>42</v>
      </c>
      <c r="O204" s="246">
        <f>SUM(O198:O202)</f>
        <v>40</v>
      </c>
      <c r="P204" s="176">
        <f>SUM(P198:P203)</f>
        <v>40</v>
      </c>
    </row>
    <row r="205" spans="1:16" ht="17.25" thickTop="1" thickBot="1" x14ac:dyDescent="0.3">
      <c r="A205" s="191"/>
      <c r="B205" s="191"/>
      <c r="C205" s="191"/>
      <c r="D205" s="191"/>
      <c r="E205" s="247"/>
      <c r="F205" s="247"/>
      <c r="G205" s="248"/>
      <c r="H205" s="248"/>
      <c r="I205" s="249"/>
      <c r="J205" s="249"/>
      <c r="K205" s="191"/>
      <c r="L205" s="191"/>
      <c r="M205" s="191"/>
      <c r="N205" s="191"/>
      <c r="O205" s="191"/>
      <c r="P205" s="250"/>
    </row>
    <row r="206" spans="1:16" ht="16.5" thickTop="1" x14ac:dyDescent="0.25">
      <c r="A206" s="169"/>
      <c r="B206" s="169"/>
      <c r="C206" s="169"/>
      <c r="D206" s="169"/>
      <c r="E206" s="251"/>
      <c r="F206" s="251"/>
      <c r="G206" s="252"/>
      <c r="H206" s="252"/>
      <c r="I206" s="253"/>
      <c r="J206" s="253"/>
      <c r="K206" s="169"/>
      <c r="L206" s="169"/>
      <c r="M206" s="169"/>
      <c r="N206" s="169"/>
      <c r="O206" s="169"/>
      <c r="P206" s="209"/>
    </row>
    <row r="207" spans="1:16" x14ac:dyDescent="0.25">
      <c r="A207" s="169" t="s">
        <v>171</v>
      </c>
      <c r="B207" s="254"/>
      <c r="C207" s="254"/>
      <c r="D207" s="255"/>
      <c r="E207" s="256"/>
      <c r="F207" s="256"/>
      <c r="G207" s="257"/>
      <c r="H207" s="257"/>
      <c r="I207" s="258"/>
      <c r="J207" s="258"/>
      <c r="K207" s="169"/>
      <c r="L207" s="169"/>
      <c r="M207" s="169"/>
      <c r="N207" s="209"/>
      <c r="P207" s="209"/>
    </row>
    <row r="208" spans="1:16" x14ac:dyDescent="0.25">
      <c r="A208" s="207"/>
      <c r="B208" s="169"/>
      <c r="C208" s="169"/>
      <c r="K208" s="169"/>
      <c r="L208" s="169"/>
      <c r="M208" s="169"/>
      <c r="N208" s="209"/>
      <c r="P208" s="209"/>
    </row>
    <row r="209" spans="1:14" x14ac:dyDescent="0.25">
      <c r="A209" s="255"/>
      <c r="E209" s="256"/>
      <c r="F209" s="256"/>
      <c r="G209" s="257"/>
      <c r="H209" s="257"/>
      <c r="I209" s="258"/>
      <c r="J209" s="258"/>
      <c r="N209" s="43"/>
    </row>
    <row r="210" spans="1:14" x14ac:dyDescent="0.25">
      <c r="A210" s="255"/>
      <c r="D210" s="255"/>
      <c r="N210" s="43"/>
    </row>
    <row r="211" spans="1:14" x14ac:dyDescent="0.25">
      <c r="D211" s="255"/>
      <c r="E211" s="256"/>
      <c r="F211" s="256"/>
      <c r="G211" s="257"/>
      <c r="H211" s="257"/>
      <c r="I211" s="258"/>
      <c r="J211" s="258"/>
      <c r="N211" s="43"/>
    </row>
    <row r="212" spans="1:14" x14ac:dyDescent="0.25">
      <c r="A212" s="255"/>
      <c r="N212" s="43"/>
    </row>
    <row r="213" spans="1:14" x14ac:dyDescent="0.25">
      <c r="A213" s="255"/>
      <c r="D213" s="255"/>
      <c r="N213" s="43"/>
    </row>
    <row r="214" spans="1:14" x14ac:dyDescent="0.25">
      <c r="D214" s="255"/>
      <c r="N214" s="43"/>
    </row>
    <row r="215" spans="1:14" x14ac:dyDescent="0.25">
      <c r="D215" s="255"/>
      <c r="E215" s="256"/>
      <c r="F215" s="256"/>
      <c r="G215" s="257"/>
      <c r="H215" s="257"/>
      <c r="I215" s="258"/>
      <c r="J215" s="258"/>
      <c r="N215" s="43"/>
    </row>
    <row r="216" spans="1:14" x14ac:dyDescent="0.25">
      <c r="N216" s="43"/>
    </row>
    <row r="217" spans="1:14" x14ac:dyDescent="0.25">
      <c r="A217" s="255"/>
      <c r="D217" s="255"/>
      <c r="E217" s="256"/>
      <c r="F217" s="256"/>
      <c r="G217" s="257"/>
      <c r="H217" s="257"/>
      <c r="I217" s="258"/>
      <c r="J217" s="258"/>
      <c r="N217" s="43"/>
    </row>
    <row r="218" spans="1:14" x14ac:dyDescent="0.25">
      <c r="A218" s="255"/>
      <c r="N218" s="43"/>
    </row>
    <row r="219" spans="1:14" x14ac:dyDescent="0.25">
      <c r="A219" s="255"/>
      <c r="D219" s="255"/>
      <c r="E219" s="256"/>
      <c r="F219" s="256"/>
      <c r="G219" s="257"/>
      <c r="H219" s="257"/>
      <c r="I219" s="258"/>
      <c r="J219" s="258"/>
      <c r="N219" s="43"/>
    </row>
    <row r="220" spans="1:14" x14ac:dyDescent="0.25">
      <c r="A220" s="255"/>
      <c r="N220" s="43"/>
    </row>
    <row r="221" spans="1:14" x14ac:dyDescent="0.25">
      <c r="D221" s="255"/>
      <c r="E221" s="256"/>
      <c r="F221" s="256"/>
      <c r="G221" s="257"/>
      <c r="H221" s="257"/>
      <c r="I221" s="258"/>
      <c r="J221" s="258"/>
      <c r="N221" s="43"/>
    </row>
    <row r="222" spans="1:14" x14ac:dyDescent="0.25">
      <c r="N222" s="43"/>
    </row>
    <row r="223" spans="1:14" x14ac:dyDescent="0.25">
      <c r="D223" s="255"/>
      <c r="E223" s="256"/>
      <c r="F223" s="256"/>
      <c r="G223" s="257"/>
      <c r="H223" s="257"/>
      <c r="I223" s="258"/>
      <c r="J223" s="258"/>
      <c r="N223" s="43"/>
    </row>
    <row r="224" spans="1:14" x14ac:dyDescent="0.25">
      <c r="N224" s="43"/>
    </row>
    <row r="225" spans="14:14" x14ac:dyDescent="0.25">
      <c r="N225" s="43"/>
    </row>
  </sheetData>
  <mergeCells count="3">
    <mergeCell ref="A1:P1"/>
    <mergeCell ref="A2:P2"/>
    <mergeCell ref="A3:P3"/>
  </mergeCells>
  <printOptions headings="1" gridLines="1"/>
  <pageMargins left="0.17" right="0.17" top="0.26" bottom="0.17" header="0.17" footer="0.17"/>
  <pageSetup paperSize="5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2018-2019</vt:lpstr>
      <vt:lpstr>'2018-2019'!Print_Area</vt:lpstr>
      <vt:lpstr>'2018-2019'!Print_Titles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Horton</dc:creator>
  <cp:lastModifiedBy>Pete Horton</cp:lastModifiedBy>
  <dcterms:created xsi:type="dcterms:W3CDTF">2019-02-01T01:11:28Z</dcterms:created>
  <dcterms:modified xsi:type="dcterms:W3CDTF">2019-02-01T01:14:39Z</dcterms:modified>
</cp:coreProperties>
</file>