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h.CNHKIWANIS\Documents\District Folders\Treasurer\SLP Projections for 6-30-20\"/>
    </mc:Choice>
  </mc:AlternateContent>
  <xr:revisionPtr revIDLastSave="0" documentId="13_ncr:1_{AA611FBD-48E0-40B1-A96C-77E8D6D64EC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Circle K Projection" sheetId="4" r:id="rId1"/>
    <sheet name="KIWIN'S Projection" sheetId="3" r:id="rId2"/>
    <sheet name="Key Club Projection" sheetId="1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'Circle K Projection'!$A:$E,'Circle K Projection'!$1:$1</definedName>
    <definedName name="_xlnm.Print_Titles" localSheetId="2">'Key Club Projection'!$A:$G,'Key Club Projection'!$1:$1</definedName>
    <definedName name="_xlnm.Print_Titles" localSheetId="1">'KIWIN''S Projection'!$A:$F,'KIWIN''S Projection'!$1:$1</definedName>
    <definedName name="QB_COLUMN_1210" localSheetId="0" hidden="1">'Circle K Projection'!$L$1</definedName>
    <definedName name="QB_COLUMN_1210" localSheetId="2" hidden="1">'Key Club Projection'!$K$1</definedName>
    <definedName name="QB_COLUMN_1210" localSheetId="1" hidden="1">'KIWIN''S Projection'!$J$1</definedName>
    <definedName name="QB_COLUMN_2210" localSheetId="0" hidden="1">'Circle K Projection'!$F$1</definedName>
    <definedName name="QB_COLUMN_2210" localSheetId="2" hidden="1">'Key Club Projection'!$H$1</definedName>
    <definedName name="QB_COLUMN_2210" localSheetId="1" hidden="1">'KIWIN''S Projection'!$G$1</definedName>
    <definedName name="QB_COLUMN_3210" localSheetId="0" hidden="1">'Circle K Projection'!$I$1</definedName>
    <definedName name="QB_COLUMN_3210" localSheetId="2" hidden="1">'Key Club Projection'!$N$1</definedName>
    <definedName name="QB_COLUMN_42301" localSheetId="0" hidden="1">'Circle K Projection'!$O$1</definedName>
    <definedName name="QB_COLUMN_42301" localSheetId="2" hidden="1">'Key Club Projection'!$Q$1</definedName>
    <definedName name="QB_COLUMN_42301" localSheetId="1" hidden="1">'KIWIN''S Projection'!$M$1</definedName>
    <definedName name="QB_DATA_0" localSheetId="0" hidden="1">'Circle K Projection'!$4:$4,'Circle K Projection'!$5:$5,'Circle K Projection'!$6:$6,'Circle K Projection'!$7:$7,'Circle K Projection'!$8:$8,'Circle K Projection'!$9:$9,'Circle K Projection'!$10:$10,'Circle K Projection'!$14:$14,'Circle K Projection'!$15:$15,'Circle K Projection'!$16:$16,'Circle K Projection'!$17:$17,'Circle K Projection'!$18:$18,'Circle K Projection'!$19:$19,'Circle K Projection'!$20:$20,'Circle K Projection'!$21:$21,'Circle K Projection'!$22:$22</definedName>
    <definedName name="QB_DATA_0" localSheetId="2" hidden="1">'Key Club Projection'!$5:$5,'Key Club Projection'!$7:$7,'Key Club Projection'!$8:$8,'Key Club Projection'!$9:$9,'Key Club Projection'!$10:$10,'Key Club Projection'!$12:$12,'Key Club Projection'!$13:$13,'Key Club Projection'!$14:$14,'Key Club Projection'!$20:$20,'Key Club Projection'!$21:$21,'Key Club Projection'!$23:$23,'Key Club Projection'!$24:$24,'Key Club Projection'!$25:$25,'Key Club Projection'!$27:$27,'Key Club Projection'!$28:$28,'Key Club Projection'!$29:$29</definedName>
    <definedName name="QB_DATA_0" localSheetId="1" hidden="1">'KIWIN''S Projection'!$4:$4,'KIWIN''S Projection'!$5:$5,'KIWIN''S Projection'!$10:$10,'KIWIN''S Projection'!$12:$12,'KIWIN''S Projection'!$13:$13,'KIWIN''S Projection'!$14:$14,'KIWIN''S Projection'!$15:$15,'KIWIN''S Projection'!$16:$16,'KIWIN''S Projection'!$17:$17,'KIWIN''S Projection'!$20:$20,'KIWIN''S Projection'!$21:$21,'KIWIN''S Projection'!$22:$22,'KIWIN''S Projection'!$23:$23,'KIWIN''S Projection'!$24:$24,'KIWIN''S Projection'!$27:$27,'KIWIN''S Projection'!$29:$29</definedName>
    <definedName name="QB_DATA_1" localSheetId="0" hidden="1">'Circle K Projection'!$25:$25,'Circle K Projection'!$26:$26,'Circle K Projection'!$27:$27,'Circle K Projection'!$28:$28,'Circle K Projection'!$29:$29,'Circle K Projection'!$30:$30,'Circle K Projection'!$31:$31,'Circle K Projection'!$32:$32,'Circle K Projection'!$35:$35,'Circle K Projection'!$37:$37,'Circle K Projection'!$38:$38,'Circle K Projection'!$40:$40,'Circle K Projection'!$41:$41,'Circle K Projection'!$43:$43,'Circle K Projection'!$44:$44,'Circle K Projection'!$45:$45</definedName>
    <definedName name="QB_DATA_1" localSheetId="2" hidden="1">'Key Club Projection'!$30:$30,'Key Club Projection'!$31:$31,'Key Club Projection'!$32:$32,'Key Club Projection'!$35:$35,'Key Club Projection'!$37:$37,'Key Club Projection'!$38:$38,'Key Club Projection'!$39:$39,'Key Club Projection'!$40:$40,'Key Club Projection'!$41:$41,'Key Club Projection'!$44:$44,'Key Club Projection'!$46:$46,'Key Club Projection'!$47:$47,'Key Club Projection'!$48:$48,'Key Club Projection'!$49:$49,'Key Club Projection'!$50:$50,'Key Club Projection'!$51:$51</definedName>
    <definedName name="QB_DATA_1" localSheetId="1" hidden="1">'KIWIN''S Projection'!$30:$30,'KIWIN''S Projection'!$32:$32,'KIWIN''S Projection'!$33:$33,'KIWIN''S Projection'!$34:$34,'KIWIN''S Projection'!$35:$35,'KIWIN''S Projection'!$36:$36,'KIWIN''S Projection'!$37:$37,'KIWIN''S Projection'!$38:$38,'KIWIN''S Projection'!$40:$40,'KIWIN''S Projection'!$45:$45,'KIWIN''S Projection'!$46:$46,'KIWIN''S Projection'!$47:$47,'KIWIN''S Projection'!$48:$48,'KIWIN''S Projection'!$51:$51,'KIWIN''S Projection'!$52:$52,'KIWIN''S Projection'!$53:$53</definedName>
    <definedName name="QB_DATA_2" localSheetId="0" hidden="1">'Circle K Projection'!$46:$46,'Circle K Projection'!$47:$47,'Circle K Projection'!$48:$48,'Circle K Projection'!$49:$49,'Circle K Projection'!$50:$50,'Circle K Projection'!$51:$51,'Circle K Projection'!$52:$52,'Circle K Projection'!$53:$53,'Circle K Projection'!$54:$54,'Circle K Projection'!$55:$55,'Circle K Projection'!$56:$56,'Circle K Projection'!$57:$57,'Circle K Projection'!$58:$58,'Circle K Projection'!$59:$59,'Circle K Projection'!$61:$61,'Circle K Projection'!$67:$67</definedName>
    <definedName name="QB_DATA_2" localSheetId="2" hidden="1">'Key Club Projection'!$52:$52,'Key Club Projection'!$53:$53,'Key Club Projection'!$54:$54,'Key Club Projection'!$55:$55,'Key Club Projection'!$56:$56,'Key Club Projection'!$57:$57,'Key Club Projection'!$58:$58,'Key Club Projection'!$59:$59,'Key Club Projection'!$60:$60,'Key Club Projection'!$61:$61,'Key Club Projection'!$62:$62,'Key Club Projection'!$63:$63,'Key Club Projection'!$64:$64,'Key Club Projection'!$65:$65,'Key Club Projection'!$66:$66,'Key Club Projection'!$67:$67</definedName>
    <definedName name="QB_DATA_2" localSheetId="1" hidden="1">'KIWIN''S Projection'!$54:$54,'KIWIN''S Projection'!$55:$55</definedName>
    <definedName name="QB_DATA_3" localSheetId="0" hidden="1">'Circle K Projection'!$68:$68,'Circle K Projection'!$69:$69,'Circle K Projection'!$70:$70,'Circle K Projection'!$71:$71,'Circle K Projection'!$72:$72,'Circle K Projection'!$77:$77,'Circle K Projection'!$79:$79,'Circle K Projection'!$81:$81</definedName>
    <definedName name="QB_DATA_3" localSheetId="2" hidden="1">'Key Club Projection'!$68:$68,'Key Club Projection'!$69:$69,'Key Club Projection'!$70:$70,'Key Club Projection'!$71:$71,'Key Club Projection'!$72:$72,'Key Club Projection'!$75:$75,'Key Club Projection'!$76:$76,'Key Club Projection'!$77:$77,'Key Club Projection'!$78:$78,'Key Club Projection'!$79:$79,'Key Club Projection'!$80:$80,'Key Club Projection'!$81:$81,'Key Club Projection'!$83:$83,'Key Club Projection'!$84:$84,'Key Club Projection'!$85:$85,'Key Club Projection'!$86:$86</definedName>
    <definedName name="QB_DATA_4" localSheetId="2" hidden="1">'Key Club Projection'!$87:$87,'Key Club Projection'!$88:$88,'Key Club Projection'!$89:$89,'Key Club Projection'!$90:$90,'Key Club Projection'!$91:$91,'Key Club Projection'!$92:$92,'Key Club Projection'!$93:$93,'Key Club Projection'!$94:$94,'Key Club Projection'!$95:$95,'Key Club Projection'!$96:$96,'Key Club Projection'!$97:$97,'Key Club Projection'!$98:$98,'Key Club Projection'!$99:$99,'Key Club Projection'!$100:$100,'Key Club Projection'!$101:$101,'Key Club Projection'!$102:$102</definedName>
    <definedName name="QB_DATA_5" localSheetId="2" hidden="1">'Key Club Projection'!$103:$103,'Key Club Projection'!$104:$104,'Key Club Projection'!$105:$105,'Key Club Projection'!$106:$106,'Key Club Projection'!$111:$111,'Key Club Projection'!$112:$112,'Key Club Projection'!$113:$113,'Key Club Projection'!$114:$114,'Key Club Projection'!$117:$117,'Key Club Projection'!$118:$118,'Key Club Projection'!$119:$119,'Key Club Projection'!$121:$121,'Key Club Projection'!$122:$122,'Key Club Projection'!$124:$124</definedName>
    <definedName name="QB_FORMULA_0" localSheetId="0" hidden="1">'Circle K Projection'!$O$4,'Circle K Projection'!$O$5,'Circle K Projection'!$O$6,'Circle K Projection'!$O$7,'Circle K Projection'!$O$8,'Circle K Projection'!$O$9,'Circle K Projection'!$O$10,'Circle K Projection'!$F$11,'Circle K Projection'!$I$11,'Circle K Projection'!$L$11,'Circle K Projection'!$O$11,'Circle K Projection'!$O$14,'Circle K Projection'!$O$15,'Circle K Projection'!$O$16,'Circle K Projection'!$O$17,'Circle K Projection'!$O$18</definedName>
    <definedName name="QB_FORMULA_0" localSheetId="2" hidden="1">'Key Club Projection'!$Q$5,'Key Club Projection'!$H$6,'Key Club Projection'!$K$6,'Key Club Projection'!$N$6,'Key Club Projection'!$Q$6,'Key Club Projection'!$Q$7,'Key Club Projection'!$Q$8,'Key Club Projection'!$Q$9,'Key Club Projection'!$Q$10,'Key Club Projection'!$Q$12,'Key Club Projection'!$Q$13,'Key Club Projection'!$Q$14,'Key Club Projection'!$H$15,'Key Club Projection'!$K$15,'Key Club Projection'!$N$15,'Key Club Projection'!$Q$15</definedName>
    <definedName name="QB_FORMULA_0" localSheetId="1" hidden="1">'KIWIN''S Projection'!$M$4,'KIWIN''S Projection'!$M$5,'KIWIN''S Projection'!$G$6,'KIWIN''S Projection'!$J$6,'KIWIN''S Projection'!$M$6,'KIWIN''S Projection'!$G$7,'KIWIN''S Projection'!$J$7,'KIWIN''S Projection'!$M$7,'KIWIN''S Projection'!$M$10,'KIWIN''S Projection'!$M$12,'KIWIN''S Projection'!$M$13,'KIWIN''S Projection'!$M$14,'KIWIN''S Projection'!$M$15,'KIWIN''S Projection'!$M$16,'KIWIN''S Projection'!$M$17,'KIWIN''S Projection'!$G$18</definedName>
    <definedName name="QB_FORMULA_1" localSheetId="0" hidden="1">'Circle K Projection'!$O$19,'Circle K Projection'!$O$20,'Circle K Projection'!$O$21,'Circle K Projection'!$O$22,'Circle K Projection'!$F$23,'Circle K Projection'!$I$23,'Circle K Projection'!$L$23,'Circle K Projection'!$O$23,'Circle K Projection'!$O$25,'Circle K Projection'!$O$26,'Circle K Projection'!$O$27,'Circle K Projection'!$O$28,'Circle K Projection'!$O$29,'Circle K Projection'!$O$30,'Circle K Projection'!$O$31,'Circle K Projection'!$O$32</definedName>
    <definedName name="QB_FORMULA_1" localSheetId="2" hidden="1">'Key Club Projection'!$H$16,'Key Club Projection'!$K$16,'Key Club Projection'!$N$16,'Key Club Projection'!$Q$16,'Key Club Projection'!$H$17,'Key Club Projection'!$K$17,'Key Club Projection'!$N$17,'Key Club Projection'!$Q$17,'Key Club Projection'!$Q$20,'Key Club Projection'!$Q$21,'Key Club Projection'!$Q$23,'Key Club Projection'!$Q$24,'Key Club Projection'!$Q$25,'Key Club Projection'!$H$26,'Key Club Projection'!$K$26,'Key Club Projection'!$N$26</definedName>
    <definedName name="QB_FORMULA_1" localSheetId="1" hidden="1">'KIWIN''S Projection'!$J$18,'KIWIN''S Projection'!$M$18,'KIWIN''S Projection'!$M$20,'KIWIN''S Projection'!$M$21,'KIWIN''S Projection'!$M$22,'KIWIN''S Projection'!$M$23,'KIWIN''S Projection'!$M$24,'KIWIN''S Projection'!$G$25,'KIWIN''S Projection'!$J$25,'KIWIN''S Projection'!$M$25,'KIWIN''S Projection'!$M$27,'KIWIN''S Projection'!$M$29,'KIWIN''S Projection'!$M$30,'KIWIN''S Projection'!$G$31,'KIWIN''S Projection'!$J$31,'KIWIN''S Projection'!$M$31</definedName>
    <definedName name="QB_FORMULA_2" localSheetId="0" hidden="1">'Circle K Projection'!$F$33,'Circle K Projection'!$I$33,'Circle K Projection'!$L$33,'Circle K Projection'!$O$33,'Circle K Projection'!$O$35,'Circle K Projection'!$O$37,'Circle K Projection'!$O$38,'Circle K Projection'!$F$39,'Circle K Projection'!$I$39,'Circle K Projection'!$L$39,'Circle K Projection'!$O$39,'Circle K Projection'!$O$45,'Circle K Projection'!$O$46,'Circle K Projection'!$O$48,'Circle K Projection'!$O$49,'Circle K Projection'!$O$50</definedName>
    <definedName name="QB_FORMULA_2" localSheetId="2" hidden="1">'Key Club Projection'!$Q$26,'Key Club Projection'!$Q$27,'Key Club Projection'!$Q$28,'Key Club Projection'!$Q$29,'Key Club Projection'!$Q$30,'Key Club Projection'!$Q$31,'Key Club Projection'!$Q$32,'Key Club Projection'!$H$33,'Key Club Projection'!$K$33,'Key Club Projection'!$N$33,'Key Club Projection'!$Q$33,'Key Club Projection'!$Q$35,'Key Club Projection'!$Q$37,'Key Club Projection'!$Q$38,'Key Club Projection'!$Q$39,'Key Club Projection'!$Q$40</definedName>
    <definedName name="QB_FORMULA_2" localSheetId="1" hidden="1">'KIWIN''S Projection'!$M$32,'KIWIN''S Projection'!$M$38,'KIWIN''S Projection'!$M$40,'KIWIN''S Projection'!$M$41,'KIWIN''S Projection'!$M$42,'KIWIN''S Projection'!$M$43,'KIWIN''S Projection'!$M$44,'KIWIN''S Projection'!$M$45,'KIWIN''S Projection'!$G$46,'KIWIN''S Projection'!$J$46,'KIWIN''S Projection'!$M$46,'KIWIN''S Projection'!$G$47,'KIWIN''S Projection'!$J$47,'KIWIN''S Projection'!$M$47,'KIWIN''S Projection'!$M$50,'KIWIN''S Projection'!$M$51</definedName>
    <definedName name="QB_FORMULA_3" localSheetId="0" hidden="1">'Circle K Projection'!$O$51,'Circle K Projection'!$O$52,'Circle K Projection'!$O$53,'Circle K Projection'!$O$54,'Circle K Projection'!$O$55,'Circle K Projection'!$O$56,'Circle K Projection'!$O$57,'Circle K Projection'!$O$58,'Circle K Projection'!$O$59,'Circle K Projection'!$O$60,'Circle K Projection'!$O$61,'Circle K Projection'!$O$62,'Circle K Projection'!$O$63,'Circle K Projection'!$O$64,'Circle K Projection'!$O$66,'Circle K Projection'!$F$67</definedName>
    <definedName name="QB_FORMULA_3" localSheetId="2" hidden="1">'Key Club Projection'!$Q$41,'Key Club Projection'!$H$42,'Key Club Projection'!$K$42,'Key Club Projection'!$N$42,'Key Club Projection'!$Q$42,'Key Club Projection'!$Q$44,'Key Club Projection'!$Q$46,'Key Club Projection'!$Q$47,'Key Club Projection'!$Q$48,'Key Club Projection'!$Q$49,'Key Club Projection'!$Q$50,'Key Club Projection'!$Q$51,'Key Club Projection'!$Q$52,'Key Club Projection'!$Q$53,'Key Club Projection'!$Q$54,'Key Club Projection'!$Q$55</definedName>
    <definedName name="QB_FORMULA_3" localSheetId="1" hidden="1">'KIWIN''S Projection'!$M$52,'KIWIN''S Projection'!$M$53,'KIWIN''S Projection'!$G$54,'KIWIN''S Projection'!$J$54,'KIWIN''S Projection'!$M$54,'KIWIN''S Projection'!$M$56,'KIWIN''S Projection'!$M$57,'KIWIN''S Projection'!$M$58,'KIWIN''S Projection'!$M$59,'KIWIN''S Projection'!$M$60,'KIWIN''S Projection'!$G$62,'KIWIN''S Projection'!$J$62,'KIWIN''S Projection'!$M$62,'KIWIN''S Projection'!$G$63,'KIWIN''S Projection'!$J$63,'KIWIN''S Projection'!$M$63</definedName>
    <definedName name="QB_FORMULA_4" localSheetId="0" hidden="1">'Circle K Projection'!$I$67,'Circle K Projection'!$L$67,'Circle K Projection'!$O$67,'Circle K Projection'!$F$68,'Circle K Projection'!$I$68,'Circle K Projection'!$L$68,'Circle K Projection'!$O$68,'Circle K Projection'!$O$72,'Circle K Projection'!$O$73,'Circle K Projection'!$O$74,'Circle K Projection'!$O$75,'Circle K Projection'!$O$76,'Circle K Projection'!$O$77,'Circle K Projection'!$F$78,'Circle K Projection'!$I$78,'Circle K Projection'!$L$78</definedName>
    <definedName name="QB_FORMULA_4" localSheetId="2" hidden="1">'Key Club Projection'!$Q$56,'Key Club Projection'!$Q$57,'Key Club Projection'!$Q$58,'Key Club Projection'!$Q$59,'Key Club Projection'!$Q$60,'Key Club Projection'!$Q$61,'Key Club Projection'!$Q$62,'Key Club Projection'!$Q$63,'Key Club Projection'!$Q$64,'Key Club Projection'!$Q$65,'Key Club Projection'!$Q$66,'Key Club Projection'!$Q$67,'Key Club Projection'!$Q$68,'Key Club Projection'!$Q$69,'Key Club Projection'!$Q$70,'Key Club Projection'!$Q$71</definedName>
    <definedName name="QB_FORMULA_4" localSheetId="1" hidden="1">'KIWIN''S Projection'!$G$64,'KIWIN''S Projection'!$J$64,'KIWIN''S Projection'!$M$64</definedName>
    <definedName name="QB_FORMULA_5" localSheetId="0" hidden="1">'Circle K Projection'!$O$78,'Circle K Projection'!$F$79,'Circle K Projection'!$I$79,'Circle K Projection'!$L$79,'Circle K Projection'!$O$79,'Circle K Projection'!$O$82,'Circle K Projection'!$O$84,'Circle K Projection'!$F$85,'Circle K Projection'!$I$85,'Circle K Projection'!$L$85,'Circle K Projection'!$O$85,'Circle K Projection'!$O$86,'Circle K Projection'!$F$88,'Circle K Projection'!$I$88,'Circle K Projection'!$L$88,'Circle K Projection'!$O$88</definedName>
    <definedName name="QB_FORMULA_5" localSheetId="2" hidden="1">'Key Club Projection'!$Q$72,'Key Club Projection'!$H$73,'Key Club Projection'!$K$73,'Key Club Projection'!$N$73,'Key Club Projection'!$Q$73,'Key Club Projection'!$Q$75,'Key Club Projection'!$Q$76,'Key Club Projection'!$Q$77,'Key Club Projection'!$Q$78,'Key Club Projection'!$Q$79,'Key Club Projection'!$Q$80,'Key Club Projection'!$Q$81,'Key Club Projection'!$H$82,'Key Club Projection'!$K$82,'Key Club Projection'!$N$82,'Key Club Projection'!$Q$82</definedName>
    <definedName name="QB_FORMULA_6" localSheetId="0" hidden="1">'Circle K Projection'!$F$89,'Circle K Projection'!$I$89,'Circle K Projection'!$L$89,'Circle K Projection'!$O$89,'Circle K Projection'!$F$90,'Circle K Projection'!$I$90,'Circle K Projection'!$L$90,'Circle K Projection'!$O$90</definedName>
    <definedName name="QB_FORMULA_6" localSheetId="2" hidden="1">'Key Club Projection'!$Q$83,'Key Club Projection'!$Q$84,'Key Club Projection'!$Q$85,'Key Club Projection'!$Q$86,'Key Club Projection'!$Q$87,'Key Club Projection'!$Q$88,'Key Club Projection'!$Q$89,'Key Club Projection'!$Q$90,'Key Club Projection'!$Q$91,'Key Club Projection'!$Q$92,'Key Club Projection'!$Q$93,'Key Club Projection'!$Q$94,'Key Club Projection'!$Q$95,'Key Club Projection'!$Q$96,'Key Club Projection'!$Q$97,'Key Club Projection'!$Q$98</definedName>
    <definedName name="QB_FORMULA_7" localSheetId="2" hidden="1">'Key Club Projection'!$Q$99,'Key Club Projection'!$Q$100,'Key Club Projection'!$Q$101,'Key Club Projection'!$Q$102,'Key Club Projection'!$Q$103,'Key Club Projection'!$Q$104,'Key Club Projection'!$Q$105,'Key Club Projection'!$Q$106,'Key Club Projection'!$H$107,'Key Club Projection'!$K$107,'Key Club Projection'!$N$107,'Key Club Projection'!$Q$107,'Key Club Projection'!$H$108,'Key Club Projection'!$K$108,'Key Club Projection'!$N$108,'Key Club Projection'!$Q$108</definedName>
    <definedName name="QB_FORMULA_8" localSheetId="2" hidden="1">'Key Club Projection'!$Q$111,'Key Club Projection'!$Q$112,'Key Club Projection'!$Q$113,'Key Club Projection'!$Q$114,'Key Club Projection'!$H$115,'Key Club Projection'!$K$115,'Key Club Projection'!$N$115,'Key Club Projection'!$Q$115,'Key Club Projection'!$Q$117,'Key Club Projection'!$Q$118,'Key Club Projection'!$Q$119,'Key Club Projection'!$Q$121,'Key Club Projection'!$Q$122,'Key Club Projection'!$H$123,'Key Club Projection'!$K$123,'Key Club Projection'!$N$123</definedName>
    <definedName name="QB_FORMULA_9" localSheetId="2" hidden="1">'Key Club Projection'!$Q$123,'Key Club Projection'!$Q$124,'Key Club Projection'!$H$126,'Key Club Projection'!$K$126,'Key Club Projection'!$N$126,'Key Club Projection'!$Q$126,'Key Club Projection'!$H$127,'Key Club Projection'!$K$127,'Key Club Projection'!$N$127,'Key Club Projection'!$Q$127,'Key Club Projection'!$H$128,'Key Club Projection'!$K$128,'Key Club Projection'!$N$128,'Key Club Projection'!$Q$128</definedName>
    <definedName name="QB_ROW_100250" localSheetId="2" hidden="1">'Key Club Projection'!$F$77</definedName>
    <definedName name="QB_ROW_101240" localSheetId="0" hidden="1">'Circle K Projection'!$E$35</definedName>
    <definedName name="QB_ROW_101250" localSheetId="2" hidden="1">'Key Club Projection'!$F$78</definedName>
    <definedName name="QB_ROW_103240" localSheetId="0" hidden="1">'Circle K Projection'!$E$37</definedName>
    <definedName name="QB_ROW_103250" localSheetId="1" hidden="1">'KIWIN''S Projection'!$F$30</definedName>
    <definedName name="QB_ROW_109250" localSheetId="2" hidden="1">'Key Club Projection'!$F$79</definedName>
    <definedName name="QB_ROW_11340" localSheetId="2" hidden="1">'Key Club Projection'!$E$97</definedName>
    <definedName name="QB_ROW_114250" localSheetId="2" hidden="1">'Key Club Projection'!$F$44</definedName>
    <definedName name="QB_ROW_115240" localSheetId="0" hidden="1">'Circle K Projection'!$E$25</definedName>
    <definedName name="QB_ROW_116240" localSheetId="0" hidden="1">'Circle K Projection'!$E$26</definedName>
    <definedName name="QB_ROW_116250" localSheetId="2" hidden="1">'Key Club Projection'!$F$68</definedName>
    <definedName name="QB_ROW_117240" localSheetId="0" hidden="1">'Circle K Projection'!$E$27</definedName>
    <definedName name="QB_ROW_118250" localSheetId="2" hidden="1">'Key Club Projection'!$F$46</definedName>
    <definedName name="QB_ROW_119240" localSheetId="0" hidden="1">'Circle K Projection'!$E$28</definedName>
    <definedName name="QB_ROW_121250" localSheetId="2" hidden="1">'Key Club Projection'!$F$48</definedName>
    <definedName name="QB_ROW_122240" localSheetId="0" hidden="1">'Circle K Projection'!$E$29</definedName>
    <definedName name="QB_ROW_122250" localSheetId="2" hidden="1">'Key Club Projection'!$F$49</definedName>
    <definedName name="QB_ROW_123240" localSheetId="0" hidden="1">'Circle K Projection'!$E$30</definedName>
    <definedName name="QB_ROW_126240" localSheetId="0" hidden="1">'Circle K Projection'!$E$32</definedName>
    <definedName name="QB_ROW_126250" localSheetId="2" hidden="1">'Key Club Projection'!$F$50</definedName>
    <definedName name="QB_ROW_127250" localSheetId="2" hidden="1">'Key Club Projection'!$F$51</definedName>
    <definedName name="QB_ROW_127340" localSheetId="1" hidden="1">'KIWIN''S Projection'!$E$4</definedName>
    <definedName name="QB_ROW_128040" localSheetId="1" hidden="1">'KIWIN''S Projection'!$E$26</definedName>
    <definedName name="QB_ROW_128250" localSheetId="2" hidden="1">'Key Club Projection'!$F$53</definedName>
    <definedName name="QB_ROW_128340" localSheetId="1" hidden="1">'KIWIN''S Projection'!$E$31</definedName>
    <definedName name="QB_ROW_129040" localSheetId="1" hidden="1">'KIWIN''S Projection'!$E$19</definedName>
    <definedName name="QB_ROW_129250" localSheetId="2" hidden="1">'Key Club Projection'!$F$54</definedName>
    <definedName name="QB_ROW_129340" localSheetId="1" hidden="1">'KIWIN''S Projection'!$E$25</definedName>
    <definedName name="QB_ROW_130340" localSheetId="1" hidden="1">'KIWIN''S Projection'!$E$32</definedName>
    <definedName name="QB_ROW_131040" localSheetId="1" hidden="1">'KIWIN''S Projection'!$E$9</definedName>
    <definedName name="QB_ROW_131250" localSheetId="2" hidden="1">'Key Club Projection'!$F$55</definedName>
    <definedName name="QB_ROW_131340" localSheetId="0" hidden="1">'Circle K Projection'!$E$82</definedName>
    <definedName name="QB_ROW_131340" localSheetId="1" hidden="1">'KIWIN''S Projection'!$E$18</definedName>
    <definedName name="QB_ROW_133240" localSheetId="0" hidden="1">'Circle K Projection'!$E$84</definedName>
    <definedName name="QB_ROW_134250" localSheetId="2" hidden="1">'Key Club Projection'!$F$59</definedName>
    <definedName name="QB_ROW_138250" localSheetId="2" hidden="1">'Key Club Projection'!$F$60</definedName>
    <definedName name="QB_ROW_143250" localSheetId="2" hidden="1">'Key Club Projection'!$F$62</definedName>
    <definedName name="QB_ROW_144250" localSheetId="2" hidden="1">'Key Club Projection'!$F$64</definedName>
    <definedName name="QB_ROW_145250" localSheetId="2" hidden="1">'Key Club Projection'!$F$65</definedName>
    <definedName name="QB_ROW_145250" localSheetId="1" hidden="1">'KIWIN''S Projection'!$F$20</definedName>
    <definedName name="QB_ROW_147250" localSheetId="2" hidden="1">'Key Club Projection'!$F$66</definedName>
    <definedName name="QB_ROW_147250" localSheetId="1" hidden="1">'KIWIN''S Projection'!$F$21</definedName>
    <definedName name="QB_ROW_148250" localSheetId="2" hidden="1">'Key Club Projection'!$F$67</definedName>
    <definedName name="QB_ROW_148250" localSheetId="1" hidden="1">'KIWIN''S Projection'!$F$22</definedName>
    <definedName name="QB_ROW_149230" localSheetId="0" hidden="1">'Circle K Projection'!$D$46</definedName>
    <definedName name="QB_ROW_151230" localSheetId="0" hidden="1">'Circle K Projection'!$D$48</definedName>
    <definedName name="QB_ROW_151330" localSheetId="1" hidden="1">'KIWIN''S Projection'!$D$53</definedName>
    <definedName name="QB_ROW_154250" localSheetId="2" hidden="1">'Key Club Projection'!$F$69</definedName>
    <definedName name="QB_ROW_155230" localSheetId="0" hidden="1">'Circle K Projection'!$D$50</definedName>
    <definedName name="QB_ROW_156250" localSheetId="1" hidden="1">'KIWIN''S Projection'!$F$23</definedName>
    <definedName name="QB_ROW_157250" localSheetId="1" hidden="1">'KIWIN''S Projection'!$F$24</definedName>
    <definedName name="QB_ROW_160230" localSheetId="0" hidden="1">'Circle K Projection'!$D$52</definedName>
    <definedName name="QB_ROW_160240" localSheetId="1" hidden="1">'KIWIN''S Projection'!$E$45</definedName>
    <definedName name="QB_ROW_162230" localSheetId="0" hidden="1">'Circle K Projection'!$D$53</definedName>
    <definedName name="QB_ROW_162250" localSheetId="1" hidden="1">'KIWIN''S Projection'!$F$10</definedName>
    <definedName name="QB_ROW_163250" localSheetId="2" hidden="1">'Key Club Projection'!$F$71</definedName>
    <definedName name="QB_ROW_166250" localSheetId="2" hidden="1">'Key Club Projection'!$F$72</definedName>
    <definedName name="QB_ROW_166330" localSheetId="0" hidden="1">'Circle K Projection'!$D$5</definedName>
    <definedName name="QB_ROW_167230" localSheetId="1" hidden="1">'KIWIN''S Projection'!$D$57</definedName>
    <definedName name="QB_ROW_168230" localSheetId="0" hidden="1">'Circle K Projection'!$D$55</definedName>
    <definedName name="QB_ROW_170250" localSheetId="2" hidden="1">'Key Club Projection'!$F$81</definedName>
    <definedName name="QB_ROW_172230" localSheetId="1" hidden="1">'KIWIN''S Projection'!$D$56</definedName>
    <definedName name="QB_ROW_174240" localSheetId="0" hidden="1">'Circle K Projection'!$E$22</definedName>
    <definedName name="QB_ROW_175330" localSheetId="1" hidden="1">'KIWIN''S Projection'!$D$50</definedName>
    <definedName name="QB_ROW_178240" localSheetId="1" hidden="1">'KIWIN''S Projection'!$E$43</definedName>
    <definedName name="QB_ROW_179240" localSheetId="1" hidden="1">'KIWIN''S Projection'!$E$38</definedName>
    <definedName name="QB_ROW_182340" localSheetId="2" hidden="1">'Key Club Projection'!$E$10</definedName>
    <definedName name="QB_ROW_18301" localSheetId="0" hidden="1">'Circle K Projection'!$C$90</definedName>
    <definedName name="QB_ROW_18301" localSheetId="2" hidden="1">'Key Club Projection'!$A$128</definedName>
    <definedName name="QB_ROW_18301" localSheetId="1" hidden="1">'KIWIN''S Projection'!$A$64</definedName>
    <definedName name="QB_ROW_183330" localSheetId="0" hidden="1">'Circle K Projection'!$D$60</definedName>
    <definedName name="QB_ROW_185240" localSheetId="2" hidden="1">'Key Club Projection'!$E$85</definedName>
    <definedName name="QB_ROW_186250" localSheetId="2" hidden="1">'Key Club Projection'!$F$37</definedName>
    <definedName name="QB_ROW_187250" localSheetId="2" hidden="1">'Key Club Projection'!$F$39</definedName>
    <definedName name="QB_ROW_188330" localSheetId="0" hidden="1">'Circle K Projection'!$D$58</definedName>
    <definedName name="QB_ROW_189250" localSheetId="2" hidden="1">'Key Club Projection'!$F$40</definedName>
    <definedName name="QB_ROW_19011" localSheetId="0" hidden="1">'Circle K Projection'!$B$2</definedName>
    <definedName name="QB_ROW_19011" localSheetId="2" hidden="1">'Key Club Projection'!$B$2</definedName>
    <definedName name="QB_ROW_19011" localSheetId="1" hidden="1">'KIWIN''S Projection'!$B$2</definedName>
    <definedName name="QB_ROW_190250" localSheetId="2" hidden="1">'Key Club Projection'!$F$41</definedName>
    <definedName name="QB_ROW_191230" localSheetId="0" hidden="1">'Circle K Projection'!$D$59</definedName>
    <definedName name="QB_ROW_19230" localSheetId="0" hidden="1">'Circle K Projection'!$D$6</definedName>
    <definedName name="QB_ROW_19311" localSheetId="0" hidden="1">'Circle K Projection'!$B$68</definedName>
    <definedName name="QB_ROW_19311" localSheetId="2" hidden="1">'Key Club Projection'!$B$108</definedName>
    <definedName name="QB_ROW_19311" localSheetId="1" hidden="1">'KIWIN''S Projection'!$B$47</definedName>
    <definedName name="QB_ROW_193240" localSheetId="2" hidden="1">'Key Club Projection'!$E$89</definedName>
    <definedName name="QB_ROW_196330" localSheetId="0" hidden="1">'Circle K Projection'!$D$51</definedName>
    <definedName name="QB_ROW_197240" localSheetId="1" hidden="1">'KIWIN''S Projection'!$E$42</definedName>
    <definedName name="QB_ROW_198230" localSheetId="2" hidden="1">'Key Club Projection'!$D$117</definedName>
    <definedName name="QB_ROW_20021" localSheetId="0" hidden="1">'Circle K Projection'!$C$3</definedName>
    <definedName name="QB_ROW_200230" localSheetId="2" hidden="1">'Key Club Projection'!$D$118</definedName>
    <definedName name="QB_ROW_20031" localSheetId="2" hidden="1">'Key Club Projection'!$D$3</definedName>
    <definedName name="QB_ROW_20031" localSheetId="1" hidden="1">'KIWIN''S Projection'!$D$3</definedName>
    <definedName name="QB_ROW_201230" localSheetId="1" hidden="1">'KIWIN''S Projection'!$D$59</definedName>
    <definedName name="QB_ROW_202330" localSheetId="0" hidden="1">'Circle K Projection'!$D$4</definedName>
    <definedName name="QB_ROW_202330" localSheetId="2" hidden="1">'Key Club Projection'!$D$119</definedName>
    <definedName name="QB_ROW_20250" localSheetId="2" hidden="1">'Key Club Projection'!$F$5</definedName>
    <definedName name="QB_ROW_20321" localSheetId="0" hidden="1">'Circle K Projection'!$C$11</definedName>
    <definedName name="QB_ROW_203230" localSheetId="0" hidden="1">'Circle K Projection'!$D$61</definedName>
    <definedName name="QB_ROW_203240" localSheetId="1" hidden="1">'KIWIN''S Projection'!$E$40</definedName>
    <definedName name="QB_ROW_20331" localSheetId="2" hidden="1">'Key Club Projection'!$D$16</definedName>
    <definedName name="QB_ROW_20331" localSheetId="1" hidden="1">'KIWIN''S Projection'!$D$6</definedName>
    <definedName name="QB_ROW_206030" localSheetId="2" hidden="1">'Key Club Projection'!$D$120</definedName>
    <definedName name="QB_ROW_206230" localSheetId="0" hidden="1">'Circle K Projection'!$D$63</definedName>
    <definedName name="QB_ROW_206240" localSheetId="2" hidden="1">'Key Club Projection'!$E$122</definedName>
    <definedName name="QB_ROW_206330" localSheetId="2" hidden="1">'Key Club Projection'!$D$123</definedName>
    <definedName name="QB_ROW_207240" localSheetId="2" hidden="1">'Key Club Projection'!$E$98</definedName>
    <definedName name="QB_ROW_208230" localSheetId="0" hidden="1">'Circle K Projection'!$D$49</definedName>
    <definedName name="QB_ROW_209230" localSheetId="0" hidden="1">'Circle K Projection'!$D$64</definedName>
    <definedName name="QB_ROW_21021" localSheetId="0" hidden="1">'Circle K Projection'!$C$12</definedName>
    <definedName name="QB_ROW_210230" localSheetId="0" hidden="1">'Circle K Projection'!$D$9</definedName>
    <definedName name="QB_ROW_21031" localSheetId="2" hidden="1">'Key Club Projection'!$D$18</definedName>
    <definedName name="QB_ROW_21031" localSheetId="1" hidden="1">'KIWIN''S Projection'!$D$8</definedName>
    <definedName name="QB_ROW_211230" localSheetId="0" hidden="1">'Circle K Projection'!$D$66</definedName>
    <definedName name="QB_ROW_21321" localSheetId="0" hidden="1">'Circle K Projection'!$C$67</definedName>
    <definedName name="QB_ROW_21331" localSheetId="2" hidden="1">'Key Club Projection'!$D$107</definedName>
    <definedName name="QB_ROW_21331" localSheetId="1" hidden="1">'KIWIN''S Projection'!$D$46</definedName>
    <definedName name="QB_ROW_216230" localSheetId="0" hidden="1">'Circle K Projection'!$D$8</definedName>
    <definedName name="QB_ROW_22011" localSheetId="0" hidden="1">'Circle K Projection'!$B$69</definedName>
    <definedName name="QB_ROW_22011" localSheetId="2" hidden="1">'Key Club Projection'!$B$109</definedName>
    <definedName name="QB_ROW_22011" localSheetId="1" hidden="1">'KIWIN''S Projection'!$B$48</definedName>
    <definedName name="QB_ROW_22311" localSheetId="0" hidden="1">'Circle K Projection'!$C$89</definedName>
    <definedName name="QB_ROW_22311" localSheetId="2" hidden="1">'Key Club Projection'!$B$127</definedName>
    <definedName name="QB_ROW_22311" localSheetId="1" hidden="1">'KIWIN''S Projection'!$B$63</definedName>
    <definedName name="QB_ROW_23021" localSheetId="0" hidden="1">'Circle K Projection'!$C$70</definedName>
    <definedName name="QB_ROW_23021" localSheetId="2" hidden="1">'Key Club Projection'!$C$110</definedName>
    <definedName name="QB_ROW_23021" localSheetId="1" hidden="1">'KIWIN''S Projection'!$C$49</definedName>
    <definedName name="QB_ROW_23321" localSheetId="0" hidden="1">'Circle K Projection'!$C$79</definedName>
    <definedName name="QB_ROW_23321" localSheetId="2" hidden="1">'Key Club Projection'!$C$115</definedName>
    <definedName name="QB_ROW_23321" localSheetId="1" hidden="1">'KIWIN''S Projection'!$C$54</definedName>
    <definedName name="QB_ROW_233330" localSheetId="0" hidden="1">'Circle K Projection'!$D$56</definedName>
    <definedName name="QB_ROW_234240" localSheetId="2" hidden="1">'Key Club Projection'!$E$87</definedName>
    <definedName name="QB_ROW_238240" localSheetId="1" hidden="1">'KIWIN''S Projection'!$E$44</definedName>
    <definedName name="QB_ROW_24021" localSheetId="0" hidden="1">'Circle K Projection'!$C$80</definedName>
    <definedName name="QB_ROW_24021" localSheetId="2" hidden="1">'Key Club Projection'!$C$116</definedName>
    <definedName name="QB_ROW_24021" localSheetId="1" hidden="1">'KIWIN''S Projection'!$C$55</definedName>
    <definedName name="QB_ROW_24321" localSheetId="0" hidden="1">'Circle K Projection'!$C$88</definedName>
    <definedName name="QB_ROW_24321" localSheetId="2" hidden="1">'Key Club Projection'!$C$126</definedName>
    <definedName name="QB_ROW_24321" localSheetId="1" hidden="1">'KIWIN''S Projection'!$C$62</definedName>
    <definedName name="QB_ROW_243340" localSheetId="2" hidden="1">'Key Club Projection'!$E$91</definedName>
    <definedName name="QB_ROW_244340" localSheetId="2" hidden="1">'Key Club Projection'!$E$90</definedName>
    <definedName name="QB_ROW_247340" localSheetId="2" hidden="1">'Key Club Projection'!$E$88</definedName>
    <definedName name="QB_ROW_258240" localSheetId="0" hidden="1">'Circle K Projection'!$E$31</definedName>
    <definedName name="QB_ROW_260340" localSheetId="2" hidden="1">'Key Club Projection'!$E$86</definedName>
    <definedName name="QB_ROW_261240" localSheetId="2" hidden="1">'Key Club Projection'!$E$84</definedName>
    <definedName name="QB_ROW_262030" localSheetId="0" hidden="1">'Circle K Projection'!$D$24</definedName>
    <definedName name="QB_ROW_262330" localSheetId="0" hidden="1">'Circle K Projection'!$D$33</definedName>
    <definedName name="QB_ROW_26250" localSheetId="2" hidden="1">'Key Club Projection'!$F$14</definedName>
    <definedName name="QB_ROW_266340" localSheetId="2" hidden="1">'Key Club Projection'!$E$7</definedName>
    <definedName name="QB_ROW_267030" localSheetId="0" hidden="1">'Circle K Projection'!$D$13</definedName>
    <definedName name="QB_ROW_267330" localSheetId="0" hidden="1">'Circle K Projection'!$D$23</definedName>
    <definedName name="QB_ROW_268330" localSheetId="0" hidden="1">'Circle K Projection'!$D$45</definedName>
    <definedName name="QB_ROW_269030" localSheetId="0" hidden="1">'Circle K Projection'!$D$34</definedName>
    <definedName name="QB_ROW_269330" localSheetId="0" hidden="1">'Circle K Projection'!$D$39</definedName>
    <definedName name="QB_ROW_271030" localSheetId="0" hidden="1">'Circle K Projection'!$D$71</definedName>
    <definedName name="QB_ROW_271330" localSheetId="0" hidden="1">'Circle K Projection'!$D$78</definedName>
    <definedName name="QB_ROW_272030" localSheetId="0" hidden="1">'Circle K Projection'!$D$81</definedName>
    <definedName name="QB_ROW_272330" localSheetId="0" hidden="1">'Circle K Projection'!$D$85</definedName>
    <definedName name="QB_ROW_278230" localSheetId="1" hidden="1">'KIWIN''S Projection'!$D$58</definedName>
    <definedName name="QB_ROW_282240" localSheetId="0" hidden="1">'Circle K Projection'!$E$73</definedName>
    <definedName name="QB_ROW_28250" localSheetId="2" hidden="1">'Key Club Projection'!$F$12</definedName>
    <definedName name="QB_ROW_285230" localSheetId="1" hidden="1">'KIWIN''S Projection'!$D$60</definedName>
    <definedName name="QB_ROW_285240" localSheetId="0" hidden="1">'Circle K Projection'!$E$77</definedName>
    <definedName name="QB_ROW_292240" localSheetId="2" hidden="1">'Key Club Projection'!$E$94</definedName>
    <definedName name="QB_ROW_29240" localSheetId="0" hidden="1">'Circle K Projection'!$E$21</definedName>
    <definedName name="QB_ROW_29250" localSheetId="1" hidden="1">'KIWIN''S Projection'!$F$16</definedName>
    <definedName name="QB_ROW_294240" localSheetId="0" hidden="1">'Circle K Projection'!$E$76</definedName>
    <definedName name="QB_ROW_299230" localSheetId="0" hidden="1">'Circle K Projection'!$D$57</definedName>
    <definedName name="QB_ROW_301230" localSheetId="0" hidden="1">'Circle K Projection'!$D$7</definedName>
    <definedName name="QB_ROW_301240" localSheetId="2" hidden="1">'Key Club Projection'!$E$95</definedName>
    <definedName name="QB_ROW_302240" localSheetId="2" hidden="1">'Key Club Projection'!$E$96</definedName>
    <definedName name="QB_ROW_30250" localSheetId="2" hidden="1">'Key Club Projection'!$F$31</definedName>
    <definedName name="QB_ROW_303340" localSheetId="2" hidden="1">'Key Club Projection'!$E$9</definedName>
    <definedName name="QB_ROW_308240" localSheetId="0" hidden="1">'Circle K Projection'!$E$38</definedName>
    <definedName name="QB_ROW_309240" localSheetId="0" hidden="1">'Circle K Projection'!$E$72</definedName>
    <definedName name="QB_ROW_31230" localSheetId="1" hidden="1">'KIWIN''S Projection'!$D$51</definedName>
    <definedName name="QB_ROW_313230" localSheetId="0" hidden="1">'Circle K Projection'!$D$54</definedName>
    <definedName name="QB_ROW_313240" localSheetId="2" hidden="1">'Key Club Projection'!$E$99</definedName>
    <definedName name="QB_ROW_321230" localSheetId="0" hidden="1">'Circle K Projection'!$D$86</definedName>
    <definedName name="QB_ROW_32240" localSheetId="0" hidden="1">'Circle K Projection'!$E$74</definedName>
    <definedName name="QB_ROW_325240" localSheetId="2" hidden="1">'Key Club Projection'!$E$100</definedName>
    <definedName name="QB_ROW_329340" localSheetId="2" hidden="1">'Key Club Projection'!$E$101</definedName>
    <definedName name="QB_ROW_331340" localSheetId="2" hidden="1">'Key Club Projection'!$E$102</definedName>
    <definedName name="QB_ROW_33240" localSheetId="0" hidden="1">'Circle K Projection'!$E$75</definedName>
    <definedName name="QB_ROW_34230" localSheetId="2" hidden="1">'Key Club Projection'!$D$111</definedName>
    <definedName name="QB_ROW_344240" localSheetId="2" hidden="1">'Key Club Projection'!$E$104</definedName>
    <definedName name="QB_ROW_35230" localSheetId="2" hidden="1">'Key Club Projection'!$D$112</definedName>
    <definedName name="QB_ROW_361040" localSheetId="2" hidden="1">'Key Club Projection'!$E$19</definedName>
    <definedName name="QB_ROW_361340" localSheetId="2" hidden="1">'Key Club Projection'!$E$33</definedName>
    <definedName name="QB_ROW_363040" localSheetId="2" hidden="1">'Key Club Projection'!$E$4</definedName>
    <definedName name="QB_ROW_363340" localSheetId="2" hidden="1">'Key Club Projection'!$E$6</definedName>
    <definedName name="QB_ROW_365040" localSheetId="2" hidden="1">'Key Club Projection'!$E$43</definedName>
    <definedName name="QB_ROW_365340" localSheetId="2" hidden="1">'Key Club Projection'!$E$73</definedName>
    <definedName name="QB_ROW_366040" localSheetId="2" hidden="1">'Key Club Projection'!$E$74</definedName>
    <definedName name="QB_ROW_366340" localSheetId="2" hidden="1">'Key Club Projection'!$E$82</definedName>
    <definedName name="QB_ROW_367040" localSheetId="2" hidden="1">'Key Club Projection'!$E$34</definedName>
    <definedName name="QB_ROW_367340" localSheetId="2" hidden="1">'Key Club Projection'!$E$42</definedName>
    <definedName name="QB_ROW_375250" localSheetId="2" hidden="1">'Key Club Projection'!$F$13</definedName>
    <definedName name="QB_ROW_376040" localSheetId="2" hidden="1">'Key Club Projection'!$E$11</definedName>
    <definedName name="QB_ROW_376340" localSheetId="2" hidden="1">'Key Club Projection'!$E$15</definedName>
    <definedName name="QB_ROW_380240" localSheetId="2" hidden="1">'Key Club Projection'!$E$105</definedName>
    <definedName name="QB_ROW_381240" localSheetId="2" hidden="1">'Key Club Projection'!$E$106</definedName>
    <definedName name="QB_ROW_38230" localSheetId="2" hidden="1">'Key Club Projection'!$D$113</definedName>
    <definedName name="QB_ROW_38230" localSheetId="1" hidden="1">'KIWIN''S Projection'!$D$52</definedName>
    <definedName name="QB_ROW_388250" localSheetId="2" hidden="1">'Key Club Projection'!$F$52</definedName>
    <definedName name="QB_ROW_392260" localSheetId="2" hidden="1">'Key Club Projection'!$G$23</definedName>
    <definedName name="QB_ROW_39250" localSheetId="1" hidden="1">'KIWIN''S Projection'!$F$17</definedName>
    <definedName name="QB_ROW_395260" localSheetId="2" hidden="1">'Key Club Projection'!$G$24</definedName>
    <definedName name="QB_ROW_396240" localSheetId="2" hidden="1">'Key Club Projection'!$E$83</definedName>
    <definedName name="QB_ROW_397240" localSheetId="2" hidden="1">'Key Club Projection'!$E$8</definedName>
    <definedName name="QB_ROW_40230" localSheetId="2" hidden="1">'Key Club Projection'!$D$114</definedName>
    <definedName name="QB_ROW_404250" localSheetId="2" hidden="1">'Key Club Projection'!$F$80</definedName>
    <definedName name="QB_ROW_431240" localSheetId="2" hidden="1">'Key Club Projection'!$E$103</definedName>
    <definedName name="QB_ROW_4340" localSheetId="1" hidden="1">'KIWIN''S Projection'!$E$5</definedName>
    <definedName name="QB_ROW_436250" localSheetId="2" hidden="1">'Key Club Projection'!$F$63</definedName>
    <definedName name="QB_ROW_437240" localSheetId="2" hidden="1">'Key Club Projection'!$E$121</definedName>
    <definedName name="QB_ROW_442250" localSheetId="2" hidden="1">'Key Club Projection'!$F$61</definedName>
    <definedName name="QB_ROW_444250" localSheetId="2" hidden="1">'Key Club Projection'!$F$35</definedName>
    <definedName name="QB_ROW_455250" localSheetId="2" hidden="1">'Key Club Projection'!$F$38</definedName>
    <definedName name="QB_ROW_465250" localSheetId="2" hidden="1">'Key Club Projection'!$F$57</definedName>
    <definedName name="QB_ROW_466250" localSheetId="2" hidden="1">'Key Club Projection'!$F$58</definedName>
    <definedName name="QB_ROW_468230" localSheetId="2" hidden="1">'Key Club Projection'!$D$124</definedName>
    <definedName name="QB_ROW_470250" localSheetId="2" hidden="1">'Key Club Projection'!$F$56</definedName>
    <definedName name="QB_ROW_473250" localSheetId="2" hidden="1">'Key Club Projection'!$F$70</definedName>
    <definedName name="QB_ROW_477250" localSheetId="2" hidden="1">'Key Club Projection'!$F$47</definedName>
    <definedName name="QB_ROW_485250" localSheetId="2" hidden="1">'Key Club Projection'!$F$75</definedName>
    <definedName name="QB_ROW_52340" localSheetId="1" hidden="1">'KIWIN''S Projection'!$E$41</definedName>
    <definedName name="QB_ROW_53230" localSheetId="0" hidden="1">'Circle K Projection'!$D$62</definedName>
    <definedName name="QB_ROW_56340" localSheetId="2" hidden="1">'Key Club Projection'!$E$93</definedName>
    <definedName name="QB_ROW_65240" localSheetId="2" hidden="1">'Key Club Projection'!$E$92</definedName>
    <definedName name="QB_ROW_66350" localSheetId="1" hidden="1">'KIWIN''S Projection'!$F$12</definedName>
    <definedName name="QB_ROW_69250" localSheetId="1" hidden="1">'KIWIN''S Projection'!$F$13</definedName>
    <definedName name="QB_ROW_70250" localSheetId="1" hidden="1">'KIWIN''S Projection'!$F$14</definedName>
    <definedName name="QB_ROW_73250" localSheetId="1" hidden="1">'KIWIN''S Projection'!$F$15</definedName>
    <definedName name="QB_ROW_76240" localSheetId="0" hidden="1">'Circle K Projection'!$E$14</definedName>
    <definedName name="QB_ROW_78240" localSheetId="0" hidden="1">'Circle K Projection'!$E$15</definedName>
    <definedName name="QB_ROW_79240" localSheetId="0" hidden="1">'Circle K Projection'!$E$16</definedName>
    <definedName name="QB_ROW_81240" localSheetId="0" hidden="1">'Circle K Projection'!$E$17</definedName>
    <definedName name="QB_ROW_82240" localSheetId="0" hidden="1">'Circle K Projection'!$E$18</definedName>
    <definedName name="QB_ROW_83240" localSheetId="0" hidden="1">'Circle K Projection'!$E$19</definedName>
    <definedName name="QB_ROW_86250" localSheetId="2" hidden="1">'Key Club Projection'!$F$20</definedName>
    <definedName name="QB_ROW_86321" localSheetId="2" hidden="1">'Key Club Projection'!$C$17</definedName>
    <definedName name="QB_ROW_86321" localSheetId="1" hidden="1">'KIWIN''S Projection'!$C$7</definedName>
    <definedName name="QB_ROW_87250" localSheetId="2" hidden="1">'Key Club Projection'!$F$21</definedName>
    <definedName name="QB_ROW_88050" localSheetId="2" hidden="1">'Key Club Projection'!$F$22</definedName>
    <definedName name="QB_ROW_88240" localSheetId="0" hidden="1">'Circle K Projection'!$E$20</definedName>
    <definedName name="QB_ROW_88260" localSheetId="2" hidden="1">'Key Club Projection'!$G$25</definedName>
    <definedName name="QB_ROW_88350" localSheetId="2" hidden="1">'Key Club Projection'!$F$26</definedName>
    <definedName name="QB_ROW_90250" localSheetId="2" hidden="1">'Key Club Projection'!$F$27</definedName>
    <definedName name="QB_ROW_90250" localSheetId="1" hidden="1">'KIWIN''S Projection'!$F$27</definedName>
    <definedName name="QB_ROW_91250" localSheetId="2" hidden="1">'Key Club Projection'!$F$28</definedName>
    <definedName name="QB_ROW_92350" localSheetId="2" hidden="1">'Key Club Projection'!$F$29</definedName>
    <definedName name="QB_ROW_9330" localSheetId="0" hidden="1">'Circle K Projection'!$D$10</definedName>
    <definedName name="QB_ROW_95250" localSheetId="2" hidden="1">'Key Club Projection'!$F$32</definedName>
    <definedName name="QB_ROW_95250" localSheetId="1" hidden="1">'KIWIN''S Projection'!$F$29</definedName>
    <definedName name="QB_ROW_97250" localSheetId="2" hidden="1">'Key Club Projection'!$F$30</definedName>
    <definedName name="QB_ROW_98250" localSheetId="2" hidden="1">'Key Club Projection'!$F$76</definedName>
    <definedName name="QBCANSUPPORTUPDATE" localSheetId="0">TRUE</definedName>
    <definedName name="QBCANSUPPORTUPDATE" localSheetId="2">TRUE</definedName>
    <definedName name="QBCANSUPPORTUPDATE" localSheetId="1">TRUE</definedName>
    <definedName name="QBCOMPANYFILENAME" localSheetId="0">"D:\QUICKBOOKS FILES\CIRCLEK.QBW"</definedName>
    <definedName name="QBCOMPANYFILENAME" localSheetId="2">"D:\QUICKBOOKS FILES\CNH KEY CLUB.QBW"</definedName>
    <definedName name="QBCOMPANYFILENAME" localSheetId="1">"D:\QUICKBOOKS FILES\KIWIN'S.QBW"</definedName>
    <definedName name="QBENDDATE" localSheetId="0">20200325</definedName>
    <definedName name="QBENDDATE" localSheetId="2">20200325</definedName>
    <definedName name="QBENDDATE" localSheetId="1">20200325</definedName>
    <definedName name="QBHEADERSONSCREEN" localSheetId="0">FALSE</definedName>
    <definedName name="QBHEADERSONSCREEN" localSheetId="2">FALSE</definedName>
    <definedName name="QBHEADERSONSCREEN" localSheetId="1">FALSE</definedName>
    <definedName name="QBMETADATASIZE" localSheetId="0">5914</definedName>
    <definedName name="QBMETADATASIZE" localSheetId="2">5914</definedName>
    <definedName name="QBMETADATASIZE" localSheetId="1">5914</definedName>
    <definedName name="QBPRESERVECOLOR" localSheetId="0">TRUE</definedName>
    <definedName name="QBPRESERVECOLOR" localSheetId="2">TRUE</definedName>
    <definedName name="QBPRESERVECOLOR" localSheetId="1">TRUE</definedName>
    <definedName name="QBPRESERVEFONT" localSheetId="0">TRUE</definedName>
    <definedName name="QBPRESERVEFONT" localSheetId="2">TRUE</definedName>
    <definedName name="QBPRESERVEFONT" localSheetId="1">TRUE</definedName>
    <definedName name="QBPRESERVEROWHEIGHT" localSheetId="0">TRUE</definedName>
    <definedName name="QBPRESERVEROWHEIGHT" localSheetId="2">TRUE</definedName>
    <definedName name="QBPRESERVEROWHEIGHT" localSheetId="1">TRUE</definedName>
    <definedName name="QBPRESERVESPACE" localSheetId="0">TRUE</definedName>
    <definedName name="QBPRESERVESPACE" localSheetId="2">TRUE</definedName>
    <definedName name="QBPRESERVESPACE" localSheetId="1">TRUE</definedName>
    <definedName name="QBREPORTCOLAXIS" localSheetId="0">19</definedName>
    <definedName name="QBREPORTCOLAXIS" localSheetId="2">19</definedName>
    <definedName name="QBREPORTCOLAXIS" localSheetId="1">19</definedName>
    <definedName name="QBREPORTCOMPANYID" localSheetId="0">"78b6ddd2ef644a5f91c5cd377d469a6c"</definedName>
    <definedName name="QBREPORTCOMPANYID" localSheetId="2">"f6d1580f62f7450a961f7164d3ae0460"</definedName>
    <definedName name="QBREPORTCOMPANYID" localSheetId="1">"733b7ccc0ed6489e9ec1da2974194378"</definedName>
    <definedName name="QBREPORTCOMPARECOL_ANNUALBUDGET" localSheetId="0">FALSE</definedName>
    <definedName name="QBREPORTCOMPARECOL_ANNUALBUDGET" localSheetId="2">FALSE</definedName>
    <definedName name="QBREPORTCOMPARECOL_ANNUALBUDGET" localSheetId="1">FALSE</definedName>
    <definedName name="QBREPORTCOMPARECOL_AVGCOGS" localSheetId="0">FALSE</definedName>
    <definedName name="QBREPORTCOMPARECOL_AVGCOGS" localSheetId="2">FALSE</definedName>
    <definedName name="QBREPORTCOMPARECOL_AVGCOGS" localSheetId="1">FALSE</definedName>
    <definedName name="QBREPORTCOMPARECOL_AVGPRICE" localSheetId="0">FALSE</definedName>
    <definedName name="QBREPORTCOMPARECOL_AVGPRICE" localSheetId="2">FALSE</definedName>
    <definedName name="QBREPORTCOMPARECOL_AVGPRICE" localSheetId="1">FALSE</definedName>
    <definedName name="QBREPORTCOMPARECOL_BUDDIFF" localSheetId="0">FALSE</definedName>
    <definedName name="QBREPORTCOMPARECOL_BUDDIFF" localSheetId="2">FALSE</definedName>
    <definedName name="QBREPORTCOMPARECOL_BUDDIFF" localSheetId="1">FALSE</definedName>
    <definedName name="QBREPORTCOMPARECOL_BUDGET" localSheetId="0">FALSE</definedName>
    <definedName name="QBREPORTCOMPARECOL_BUDGET" localSheetId="2">FALSE</definedName>
    <definedName name="QBREPORTCOMPARECOL_BUDGET" localSheetId="1">FALSE</definedName>
    <definedName name="QBREPORTCOMPARECOL_BUDPCT" localSheetId="0">FALSE</definedName>
    <definedName name="QBREPORTCOMPARECOL_BUDPCT" localSheetId="2">FALSE</definedName>
    <definedName name="QBREPORTCOMPARECOL_BUDPCT" localSheetId="1">FALSE</definedName>
    <definedName name="QBREPORTCOMPARECOL_COGS" localSheetId="0">FALSE</definedName>
    <definedName name="QBREPORTCOMPARECOL_COGS" localSheetId="2">FALSE</definedName>
    <definedName name="QBREPORTCOMPARECOL_COGS" localSheetId="1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1">FALSE</definedName>
    <definedName name="QBREPORTCOMPARECOL_FORECAST" localSheetId="0">FALSE</definedName>
    <definedName name="QBREPORTCOMPARECOL_FORECAST" localSheetId="2">FALSE</definedName>
    <definedName name="QBREPORTCOMPARECOL_FORECAST" localSheetId="1">FALSE</definedName>
    <definedName name="QBREPORTCOMPARECOL_GROSSMARGIN" localSheetId="0">FALSE</definedName>
    <definedName name="QBREPORTCOMPARECOL_GROSSMARGIN" localSheetId="2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1">FALSE</definedName>
    <definedName name="QBREPORTCOMPARECOL_HOURS" localSheetId="0">FALSE</definedName>
    <definedName name="QBREPORTCOMPARECOL_HOURS" localSheetId="2">FALSE</definedName>
    <definedName name="QBREPORTCOMPARECOL_HOURS" localSheetId="1">FALSE</definedName>
    <definedName name="QBREPORTCOMPARECOL_PCTCOL" localSheetId="0">FALSE</definedName>
    <definedName name="QBREPORTCOMPARECOL_PCTCOL" localSheetId="2">FALSE</definedName>
    <definedName name="QBREPORTCOMPARECOL_PCTCOL" localSheetId="1">FALSE</definedName>
    <definedName name="QBREPORTCOMPARECOL_PCTEXPENSE" localSheetId="0">FALSE</definedName>
    <definedName name="QBREPORTCOMPARECOL_PCTEXPENSE" localSheetId="2">FALSE</definedName>
    <definedName name="QBREPORTCOMPARECOL_PCTEXPENSE" localSheetId="1">FALSE</definedName>
    <definedName name="QBREPORTCOMPARECOL_PCTINCOME" localSheetId="0">FALSE</definedName>
    <definedName name="QBREPORTCOMPARECOL_PCTINCOME" localSheetId="2">FALSE</definedName>
    <definedName name="QBREPORTCOMPARECOL_PCTINCOME" localSheetId="1">FALSE</definedName>
    <definedName name="QBREPORTCOMPARECOL_PCTOFSALES" localSheetId="0">FALSE</definedName>
    <definedName name="QBREPORTCOMPARECOL_PCTOFSALES" localSheetId="2">FALSE</definedName>
    <definedName name="QBREPORTCOMPARECOL_PCTOFSALES" localSheetId="1">FALSE</definedName>
    <definedName name="QBREPORTCOMPARECOL_PCTROW" localSheetId="0">FALSE</definedName>
    <definedName name="QBREPORTCOMPARECOL_PCTROW" localSheetId="2">FALSE</definedName>
    <definedName name="QBREPORTCOMPARECOL_PCTROW" localSheetId="1">FALSE</definedName>
    <definedName name="QBREPORTCOMPARECOL_PPDIFF" localSheetId="0">FALSE</definedName>
    <definedName name="QBREPORTCOMPARECOL_PPDIFF" localSheetId="2">FALSE</definedName>
    <definedName name="QBREPORTCOMPARECOL_PPDIFF" localSheetId="1">FALSE</definedName>
    <definedName name="QBREPORTCOMPARECOL_PPPCT" localSheetId="0">FALSE</definedName>
    <definedName name="QBREPORTCOMPARECOL_PPPCT" localSheetId="2">FALSE</definedName>
    <definedName name="QBREPORTCOMPARECOL_PPPCT" localSheetId="1">FALSE</definedName>
    <definedName name="QBREPORTCOMPARECOL_PREVPERIOD" localSheetId="0">FALSE</definedName>
    <definedName name="QBREPORTCOMPARECOL_PREVPERIOD" localSheetId="2">FALSE</definedName>
    <definedName name="QBREPORTCOMPARECOL_PREVPERIOD" localSheetId="1">FALSE</definedName>
    <definedName name="QBREPORTCOMPARECOL_PREVYEAR" localSheetId="0">FALSE</definedName>
    <definedName name="QBREPORTCOMPARECOL_PREVYEAR" localSheetId="2">FALSE</definedName>
    <definedName name="QBREPORTCOMPARECOL_PREVYEAR" localSheetId="1">FALSE</definedName>
    <definedName name="QBREPORTCOMPARECOL_PYDIFF" localSheetId="0">FALSE</definedName>
    <definedName name="QBREPORTCOMPARECOL_PYDIFF" localSheetId="2">FALSE</definedName>
    <definedName name="QBREPORTCOMPARECOL_PYDIFF" localSheetId="1">FALSE</definedName>
    <definedName name="QBREPORTCOMPARECOL_PYPCT" localSheetId="0">FALSE</definedName>
    <definedName name="QBREPORTCOMPARECOL_PYPCT" localSheetId="2">FALSE</definedName>
    <definedName name="QBREPORTCOMPARECOL_PYPCT" localSheetId="1">FALSE</definedName>
    <definedName name="QBREPORTCOMPARECOL_QTY" localSheetId="0">FALSE</definedName>
    <definedName name="QBREPORTCOMPARECOL_QTY" localSheetId="2">FALSE</definedName>
    <definedName name="QBREPORTCOMPARECOL_QTY" localSheetId="1">FALSE</definedName>
    <definedName name="QBREPORTCOMPARECOL_RATE" localSheetId="0">FALSE</definedName>
    <definedName name="QBREPORTCOMPARECOL_RATE" localSheetId="2">FALSE</definedName>
    <definedName name="QBREPORTCOMPARECOL_RATE" localSheetId="1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MILES" localSheetId="0">FALSE</definedName>
    <definedName name="QBREPORTCOMPARECOL_TRIPMILES" localSheetId="2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1">FALSE</definedName>
    <definedName name="QBREPORTCOMPARECOL_YTD" localSheetId="0">FALSE</definedName>
    <definedName name="QBREPORTCOMPARECOL_YTD" localSheetId="2">FALSE</definedName>
    <definedName name="QBREPORTCOMPARECOL_YTD" localSheetId="1">FALSE</definedName>
    <definedName name="QBREPORTCOMPARECOL_YTDBUDGET" localSheetId="0">FALSE</definedName>
    <definedName name="QBREPORTCOMPARECOL_YTDBUDGET" localSheetId="2">FALSE</definedName>
    <definedName name="QBREPORTCOMPARECOL_YTDBUDGET" localSheetId="1">FALSE</definedName>
    <definedName name="QBREPORTCOMPARECOL_YTDPCT" localSheetId="0">FALSE</definedName>
    <definedName name="QBREPORTCOMPARECOL_YTDPCT" localSheetId="2">FALSE</definedName>
    <definedName name="QBREPORTCOMPARECOL_YTDPCT" localSheetId="1">FALSE</definedName>
    <definedName name="QBREPORTROWAXIS" localSheetId="0">11</definedName>
    <definedName name="QBREPORTROWAXIS" localSheetId="2">11</definedName>
    <definedName name="QBREPORTROWAXIS" localSheetId="1">11</definedName>
    <definedName name="QBREPORTSUBCOLAXIS" localSheetId="0">0</definedName>
    <definedName name="QBREPORTSUBCOLAXIS" localSheetId="2">0</definedName>
    <definedName name="QBREPORTSUBCOLAXIS" localSheetId="1">0</definedName>
    <definedName name="QBREPORTTYPE" localSheetId="0">3</definedName>
    <definedName name="QBREPORTTYPE" localSheetId="2">3</definedName>
    <definedName name="QBREPORTTYPE" localSheetId="1">3</definedName>
    <definedName name="QBROWHEADERS" localSheetId="0">5</definedName>
    <definedName name="QBROWHEADERS" localSheetId="2">7</definedName>
    <definedName name="QBROWHEADERS" localSheetId="1">6</definedName>
    <definedName name="QBSTARTDATE" localSheetId="0">20190701</definedName>
    <definedName name="QBSTARTDATE" localSheetId="2">20190701</definedName>
    <definedName name="QBSTARTDATE" localSheetId="1">20190701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3" l="1"/>
  <c r="R125" i="1" l="1"/>
  <c r="P87" i="4"/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6" i="1"/>
  <c r="R127" i="1"/>
  <c r="I126" i="1"/>
  <c r="P86" i="4"/>
  <c r="O86" i="4"/>
  <c r="M85" i="4"/>
  <c r="M88" i="4" s="1"/>
  <c r="L85" i="4"/>
  <c r="L88" i="4" s="1"/>
  <c r="J85" i="4"/>
  <c r="J88" i="4" s="1"/>
  <c r="I85" i="4"/>
  <c r="I88" i="4" s="1"/>
  <c r="G85" i="4"/>
  <c r="P85" i="4" s="1"/>
  <c r="F85" i="4"/>
  <c r="O85" i="4" s="1"/>
  <c r="P84" i="4"/>
  <c r="O84" i="4"/>
  <c r="P83" i="4"/>
  <c r="O83" i="4"/>
  <c r="P82" i="4"/>
  <c r="O82" i="4"/>
  <c r="P81" i="4"/>
  <c r="O81" i="4"/>
  <c r="P80" i="4"/>
  <c r="O80" i="4"/>
  <c r="P78" i="4"/>
  <c r="M78" i="4"/>
  <c r="M79" i="4" s="1"/>
  <c r="L78" i="4"/>
  <c r="L79" i="4" s="1"/>
  <c r="L89" i="4" s="1"/>
  <c r="J78" i="4"/>
  <c r="J79" i="4" s="1"/>
  <c r="I78" i="4"/>
  <c r="I79" i="4" s="1"/>
  <c r="I89" i="4" s="1"/>
  <c r="G78" i="4"/>
  <c r="G79" i="4" s="1"/>
  <c r="F78" i="4"/>
  <c r="F79" i="4" s="1"/>
  <c r="P77" i="4"/>
  <c r="O77" i="4"/>
  <c r="P76" i="4"/>
  <c r="O76" i="4"/>
  <c r="P75" i="4"/>
  <c r="O75" i="4"/>
  <c r="P74" i="4"/>
  <c r="O74" i="4"/>
  <c r="P73" i="4"/>
  <c r="O73" i="4"/>
  <c r="P72" i="4"/>
  <c r="O72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9" i="4"/>
  <c r="O49" i="4"/>
  <c r="P48" i="4"/>
  <c r="O48" i="4"/>
  <c r="P47" i="4"/>
  <c r="O47" i="4"/>
  <c r="P46" i="4"/>
  <c r="O46" i="4"/>
  <c r="M45" i="4"/>
  <c r="P45" i="4" s="1"/>
  <c r="L45" i="4"/>
  <c r="O45" i="4" s="1"/>
  <c r="P44" i="4"/>
  <c r="O44" i="4"/>
  <c r="P43" i="4"/>
  <c r="O43" i="4"/>
  <c r="P42" i="4"/>
  <c r="O42" i="4"/>
  <c r="P41" i="4"/>
  <c r="O41" i="4"/>
  <c r="M39" i="4"/>
  <c r="L39" i="4"/>
  <c r="O39" i="4" s="1"/>
  <c r="J39" i="4"/>
  <c r="I39" i="4"/>
  <c r="G39" i="4"/>
  <c r="P39" i="4" s="1"/>
  <c r="F39" i="4"/>
  <c r="P38" i="4"/>
  <c r="O38" i="4"/>
  <c r="P37" i="4"/>
  <c r="O37" i="4"/>
  <c r="P36" i="4"/>
  <c r="O36" i="4"/>
  <c r="P35" i="4"/>
  <c r="O35" i="4"/>
  <c r="P34" i="4"/>
  <c r="O34" i="4"/>
  <c r="O33" i="4"/>
  <c r="M33" i="4"/>
  <c r="L33" i="4"/>
  <c r="J33" i="4"/>
  <c r="I33" i="4"/>
  <c r="G33" i="4"/>
  <c r="P33" i="4" s="1"/>
  <c r="F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M23" i="4"/>
  <c r="M67" i="4" s="1"/>
  <c r="L23" i="4"/>
  <c r="L67" i="4" s="1"/>
  <c r="J23" i="4"/>
  <c r="J67" i="4" s="1"/>
  <c r="I23" i="4"/>
  <c r="I67" i="4" s="1"/>
  <c r="G23" i="4"/>
  <c r="P23" i="4" s="1"/>
  <c r="F23" i="4"/>
  <c r="O23" i="4" s="1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M11" i="4"/>
  <c r="L11" i="4"/>
  <c r="L68" i="4" s="1"/>
  <c r="L90" i="4" s="1"/>
  <c r="J11" i="4"/>
  <c r="J68" i="4" s="1"/>
  <c r="I11" i="4"/>
  <c r="I68" i="4" s="1"/>
  <c r="I90" i="4" s="1"/>
  <c r="G11" i="4"/>
  <c r="P11" i="4" s="1"/>
  <c r="F11" i="4"/>
  <c r="P10" i="4"/>
  <c r="O10" i="4"/>
  <c r="P9" i="4"/>
  <c r="O9" i="4"/>
  <c r="P8" i="4"/>
  <c r="O8" i="4"/>
  <c r="P7" i="4"/>
  <c r="O7" i="4"/>
  <c r="P6" i="4"/>
  <c r="O6" i="4"/>
  <c r="P5" i="4"/>
  <c r="O5" i="4"/>
  <c r="P4" i="4"/>
  <c r="O4" i="4"/>
  <c r="J89" i="4" l="1"/>
  <c r="J90" i="4" s="1"/>
  <c r="M68" i="4"/>
  <c r="O79" i="4"/>
  <c r="P79" i="4"/>
  <c r="M89" i="4"/>
  <c r="F67" i="4"/>
  <c r="F88" i="4"/>
  <c r="O88" i="4" s="1"/>
  <c r="G67" i="4"/>
  <c r="P67" i="4" s="1"/>
  <c r="G88" i="4"/>
  <c r="P88" i="4" s="1"/>
  <c r="O11" i="4"/>
  <c r="O78" i="4"/>
  <c r="K63" i="3"/>
  <c r="K62" i="3"/>
  <c r="J62" i="3"/>
  <c r="H62" i="3"/>
  <c r="N62" i="3" s="1"/>
  <c r="G62" i="3"/>
  <c r="M62" i="3" s="1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K54" i="3"/>
  <c r="J54" i="3"/>
  <c r="J63" i="3" s="1"/>
  <c r="H54" i="3"/>
  <c r="H63" i="3" s="1"/>
  <c r="N63" i="3" s="1"/>
  <c r="G54" i="3"/>
  <c r="M54" i="3" s="1"/>
  <c r="N53" i="3"/>
  <c r="M53" i="3"/>
  <c r="N52" i="3"/>
  <c r="M52" i="3"/>
  <c r="N51" i="3"/>
  <c r="M51" i="3"/>
  <c r="N50" i="3"/>
  <c r="M50" i="3"/>
  <c r="K46" i="3"/>
  <c r="H46" i="3"/>
  <c r="N46" i="3" s="1"/>
  <c r="N45" i="3"/>
  <c r="M45" i="3"/>
  <c r="N44" i="3"/>
  <c r="M44" i="3"/>
  <c r="N43" i="3"/>
  <c r="M43" i="3"/>
  <c r="N42" i="3"/>
  <c r="M42" i="3"/>
  <c r="N41" i="3"/>
  <c r="M41" i="3"/>
  <c r="N40" i="3"/>
  <c r="M40" i="3"/>
  <c r="N38" i="3"/>
  <c r="M38" i="3"/>
  <c r="N36" i="3"/>
  <c r="M36" i="3"/>
  <c r="N35" i="3"/>
  <c r="M35" i="3"/>
  <c r="N34" i="3"/>
  <c r="M34" i="3"/>
  <c r="N33" i="3"/>
  <c r="N37" i="3" s="1"/>
  <c r="M33" i="3"/>
  <c r="M37" i="3" s="1"/>
  <c r="K31" i="3"/>
  <c r="J31" i="3"/>
  <c r="H31" i="3"/>
  <c r="N31" i="3" s="1"/>
  <c r="G31" i="3"/>
  <c r="M31" i="3" s="1"/>
  <c r="N30" i="3"/>
  <c r="M30" i="3"/>
  <c r="N29" i="3"/>
  <c r="M29" i="3"/>
  <c r="N28" i="3"/>
  <c r="M28" i="3"/>
  <c r="N27" i="3"/>
  <c r="M27" i="3"/>
  <c r="N25" i="3"/>
  <c r="K25" i="3"/>
  <c r="J25" i="3"/>
  <c r="H25" i="3"/>
  <c r="G25" i="3"/>
  <c r="M25" i="3" s="1"/>
  <c r="N24" i="3"/>
  <c r="M24" i="3"/>
  <c r="N23" i="3"/>
  <c r="M23" i="3"/>
  <c r="N22" i="3"/>
  <c r="M22" i="3"/>
  <c r="N21" i="3"/>
  <c r="M21" i="3"/>
  <c r="N20" i="3"/>
  <c r="M20" i="3"/>
  <c r="N18" i="3"/>
  <c r="K18" i="3"/>
  <c r="J18" i="3"/>
  <c r="J46" i="3" s="1"/>
  <c r="H18" i="3"/>
  <c r="G18" i="3"/>
  <c r="G46" i="3" s="1"/>
  <c r="M46" i="3" s="1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K7" i="3"/>
  <c r="G7" i="3"/>
  <c r="K6" i="3"/>
  <c r="J6" i="3"/>
  <c r="J7" i="3" s="1"/>
  <c r="H6" i="3"/>
  <c r="H7" i="3" s="1"/>
  <c r="G6" i="3"/>
  <c r="M6" i="3" s="1"/>
  <c r="N5" i="3"/>
  <c r="M5" i="3"/>
  <c r="N4" i="3"/>
  <c r="M4" i="3"/>
  <c r="G47" i="3" l="1"/>
  <c r="K47" i="3"/>
  <c r="K64" i="3" s="1"/>
  <c r="M90" i="4"/>
  <c r="O67" i="4"/>
  <c r="F68" i="4"/>
  <c r="G89" i="4"/>
  <c r="P89" i="4" s="1"/>
  <c r="G68" i="4"/>
  <c r="F89" i="4"/>
  <c r="O89" i="4" s="1"/>
  <c r="H47" i="3"/>
  <c r="N7" i="3"/>
  <c r="J47" i="3"/>
  <c r="J64" i="3" s="1"/>
  <c r="M7" i="3"/>
  <c r="G63" i="3"/>
  <c r="M63" i="3" s="1"/>
  <c r="N6" i="3"/>
  <c r="M18" i="3"/>
  <c r="P68" i="4" l="1"/>
  <c r="G90" i="4"/>
  <c r="P90" i="4" s="1"/>
  <c r="P93" i="4" s="1"/>
  <c r="P94" i="4" s="1"/>
  <c r="O68" i="4"/>
  <c r="F90" i="4"/>
  <c r="O90" i="4" s="1"/>
  <c r="H64" i="3"/>
  <c r="N64" i="3" s="1"/>
  <c r="N67" i="3" s="1"/>
  <c r="N68" i="3" s="1"/>
  <c r="N47" i="3"/>
  <c r="M47" i="3"/>
  <c r="G64" i="3"/>
  <c r="M64" i="3" s="1"/>
  <c r="Q124" i="1" l="1"/>
  <c r="Q122" i="1"/>
  <c r="Q121" i="1"/>
  <c r="Q120" i="1"/>
  <c r="Q119" i="1"/>
  <c r="Q118" i="1"/>
  <c r="Q117" i="1"/>
  <c r="Q116" i="1"/>
  <c r="Q114" i="1"/>
  <c r="Q113" i="1"/>
  <c r="Q112" i="1"/>
  <c r="Q111" i="1"/>
  <c r="Q110" i="1"/>
  <c r="Q109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1" i="1"/>
  <c r="Q80" i="1"/>
  <c r="Q79" i="1"/>
  <c r="Q78" i="1"/>
  <c r="Q77" i="1"/>
  <c r="Q76" i="1"/>
  <c r="Q75" i="1"/>
  <c r="Q74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5" i="1"/>
  <c r="Q24" i="1"/>
  <c r="Q23" i="1"/>
  <c r="Q22" i="1"/>
  <c r="Q21" i="1"/>
  <c r="Q20" i="1"/>
  <c r="Q19" i="1"/>
  <c r="Q18" i="1"/>
  <c r="Q14" i="1"/>
  <c r="Q13" i="1"/>
  <c r="Q12" i="1"/>
  <c r="Q11" i="1"/>
  <c r="Q10" i="1"/>
  <c r="Q9" i="1"/>
  <c r="Q8" i="1"/>
  <c r="Q7" i="1"/>
  <c r="Q5" i="1"/>
  <c r="O6" i="1" l="1"/>
  <c r="O15" i="1"/>
  <c r="O26" i="1"/>
  <c r="O33" i="1" s="1"/>
  <c r="O42" i="1"/>
  <c r="O73" i="1"/>
  <c r="O82" i="1"/>
  <c r="O115" i="1"/>
  <c r="O123" i="1"/>
  <c r="O126" i="1" s="1"/>
  <c r="O127" i="1" s="1"/>
  <c r="L6" i="1"/>
  <c r="L15" i="1"/>
  <c r="L26" i="1"/>
  <c r="L33" i="1" s="1"/>
  <c r="L42" i="1"/>
  <c r="L73" i="1"/>
  <c r="L82" i="1"/>
  <c r="L115" i="1"/>
  <c r="L123" i="1"/>
  <c r="L126" i="1" s="1"/>
  <c r="I6" i="1"/>
  <c r="I15" i="1"/>
  <c r="I26" i="1"/>
  <c r="I33" i="1" s="1"/>
  <c r="I42" i="1"/>
  <c r="I73" i="1"/>
  <c r="I82" i="1"/>
  <c r="I115" i="1"/>
  <c r="I123" i="1"/>
  <c r="O16" i="1" l="1"/>
  <c r="O17" i="1" s="1"/>
  <c r="I127" i="1"/>
  <c r="I16" i="1"/>
  <c r="I17" i="1" s="1"/>
  <c r="O107" i="1"/>
  <c r="O108" i="1" s="1"/>
  <c r="O128" i="1" s="1"/>
  <c r="I107" i="1"/>
  <c r="R107" i="1" s="1"/>
  <c r="L16" i="1"/>
  <c r="L17" i="1" s="1"/>
  <c r="L107" i="1"/>
  <c r="L127" i="1"/>
  <c r="I108" i="1" l="1"/>
  <c r="L108" i="1"/>
  <c r="L128" i="1" s="1"/>
  <c r="N123" i="1"/>
  <c r="N126" i="1" s="1"/>
  <c r="K123" i="1"/>
  <c r="K126" i="1" s="1"/>
  <c r="H123" i="1"/>
  <c r="Q123" i="1" s="1"/>
  <c r="N115" i="1"/>
  <c r="K115" i="1"/>
  <c r="H115" i="1"/>
  <c r="N82" i="1"/>
  <c r="K82" i="1"/>
  <c r="H82" i="1"/>
  <c r="N73" i="1"/>
  <c r="K73" i="1"/>
  <c r="H73" i="1"/>
  <c r="N42" i="1"/>
  <c r="K42" i="1"/>
  <c r="H42" i="1"/>
  <c r="N26" i="1"/>
  <c r="N33" i="1" s="1"/>
  <c r="K26" i="1"/>
  <c r="K33" i="1" s="1"/>
  <c r="H26" i="1"/>
  <c r="Q26" i="1" s="1"/>
  <c r="N15" i="1"/>
  <c r="K15" i="1"/>
  <c r="H15" i="1"/>
  <c r="N6" i="1"/>
  <c r="K6" i="1"/>
  <c r="H6" i="1"/>
  <c r="Q6" i="1" s="1"/>
  <c r="I128" i="1" l="1"/>
  <c r="R128" i="1" s="1"/>
  <c r="R131" i="1" s="1"/>
  <c r="R132" i="1" s="1"/>
  <c r="R108" i="1"/>
  <c r="Q73" i="1"/>
  <c r="K127" i="1"/>
  <c r="Q82" i="1"/>
  <c r="H33" i="1"/>
  <c r="Q33" i="1" s="1"/>
  <c r="H126" i="1"/>
  <c r="Q126" i="1" s="1"/>
  <c r="Q42" i="1"/>
  <c r="H16" i="1"/>
  <c r="Q15" i="1"/>
  <c r="Q115" i="1"/>
  <c r="N107" i="1"/>
  <c r="H107" i="1"/>
  <c r="Q107" i="1" s="1"/>
  <c r="K16" i="1"/>
  <c r="K17" i="1" s="1"/>
  <c r="K107" i="1"/>
  <c r="N16" i="1"/>
  <c r="N17" i="1" s="1"/>
  <c r="N127" i="1"/>
  <c r="Q16" i="1" l="1"/>
  <c r="H17" i="1"/>
  <c r="Q17" i="1" s="1"/>
  <c r="H127" i="1"/>
  <c r="Q127" i="1"/>
  <c r="N108" i="1"/>
  <c r="N128" i="1" s="1"/>
  <c r="K108" i="1"/>
  <c r="K128" i="1" s="1"/>
  <c r="H108" i="1"/>
  <c r="Q108" i="1" s="1"/>
  <c r="H128" i="1" l="1"/>
  <c r="Q128" i="1" s="1"/>
</calcChain>
</file>

<file path=xl/sharedStrings.xml><?xml version="1.0" encoding="utf-8"?>
<sst xmlns="http://schemas.openxmlformats.org/spreadsheetml/2006/main" count="313" uniqueCount="221">
  <si>
    <t>TOTAL</t>
  </si>
  <si>
    <t>Ordinary Income/Expense</t>
  </si>
  <si>
    <t>Income</t>
  </si>
  <si>
    <t>401 · District Dues</t>
  </si>
  <si>
    <t>Total Income</t>
  </si>
  <si>
    <t>20.401 · Registration Fees</t>
  </si>
  <si>
    <t>20.410 · Hotel Rebates</t>
  </si>
  <si>
    <t>21.404 · Meals &amp; Governor's Gift</t>
  </si>
  <si>
    <t>22.401 · Registration Fees ICON</t>
  </si>
  <si>
    <t>440 · Investment Income</t>
  </si>
  <si>
    <t>440.10 · Interest Income</t>
  </si>
  <si>
    <t>440.20 · Dividend Income</t>
  </si>
  <si>
    <t>440.30 · Unrealized Loss/Gain</t>
  </si>
  <si>
    <t>Total 440 · Investment Income</t>
  </si>
  <si>
    <t>Gross Profit</t>
  </si>
  <si>
    <t>Expense</t>
  </si>
  <si>
    <t>Administrative &amp; Office</t>
  </si>
  <si>
    <t>540 · Credit Card Service Fees</t>
  </si>
  <si>
    <t>541 · Computer Software/Equip/Email</t>
  </si>
  <si>
    <t>542 · Telephone</t>
  </si>
  <si>
    <t>542.01 · Conference Calls</t>
  </si>
  <si>
    <t>542.02 · Telephone</t>
  </si>
  <si>
    <t>542 · Telephone - Other</t>
  </si>
  <si>
    <t>Total 542 · Telephone</t>
  </si>
  <si>
    <t>544 · Office Supplies</t>
  </si>
  <si>
    <t>546 · Postage</t>
  </si>
  <si>
    <t>548 · Printing &amp; Stationary</t>
  </si>
  <si>
    <t>566 · Audit Fees</t>
  </si>
  <si>
    <t>579 · Bank Charges &amp; Over/Short</t>
  </si>
  <si>
    <t>699.03 · SLP Department Expense</t>
  </si>
  <si>
    <t>Total Administrative &amp; Office</t>
  </si>
  <si>
    <t>Committee Expense</t>
  </si>
  <si>
    <t>695.01 · Comm &amp; Marketing Chair T&amp;O</t>
  </si>
  <si>
    <t>697 · News Editor Chair T&amp;O</t>
  </si>
  <si>
    <t>697.03 · DVME Chair</t>
  </si>
  <si>
    <t>698 · Miscellaneous Expense</t>
  </si>
  <si>
    <t>699.01 · Kiwanis Committe Reimbursement</t>
  </si>
  <si>
    <t>699.05 · FDN Training Funds Reimbursemen</t>
  </si>
  <si>
    <t>Total Committee Expense</t>
  </si>
  <si>
    <t>Lt. Governors Travel &amp; Per Diem</t>
  </si>
  <si>
    <t>602 · Lt. Governor T&amp;O Div. 2 North</t>
  </si>
  <si>
    <t>604.01 · Lt. Governor T&amp;O Div. 4 West</t>
  </si>
  <si>
    <t>604.04 · Lt. Governor T&amp;O Div. 4 Central</t>
  </si>
  <si>
    <t>607 · Lt. Governor T&amp;O Div. 7</t>
  </si>
  <si>
    <t>608 · Lt. Governor T&amp;O Div. 8</t>
  </si>
  <si>
    <t>612 · Lt. Governor T&amp;O Div. 12 West</t>
  </si>
  <si>
    <t>612.01 · Lt. Governor T&amp;O Div. 12 East</t>
  </si>
  <si>
    <t>612.02 · Lt. Gov. T&amp;O Div. 12 South</t>
  </si>
  <si>
    <t>613 · Lt. Governor T&amp;O Div. 13 North</t>
  </si>
  <si>
    <t>613.01 · Lt. Governor T&amp;O Div. 13 South</t>
  </si>
  <si>
    <t>615 · Lt. Governor T&amp;O Div. 15 East</t>
  </si>
  <si>
    <t>615.01 · Lt. Governor T&amp;O Div 15 North</t>
  </si>
  <si>
    <t>616.03 · Div. 16 East LTG T&amp;O</t>
  </si>
  <si>
    <t>616.04 · Div. 16 West LTG T&amp;O</t>
  </si>
  <si>
    <t>618 · Lt. Governor T&amp;O Div. 18 East</t>
  </si>
  <si>
    <t>621 · Lt. Governor T&amp;O Div. 21</t>
  </si>
  <si>
    <t>622.02 · Lt. Governor T&amp;O Div. 22 M</t>
  </si>
  <si>
    <t>626 · Lt. Governor T&amp;O Div. 26 South</t>
  </si>
  <si>
    <t>626.05 · Lt. Governor T&amp;O Div. 26 North</t>
  </si>
  <si>
    <t>627 · Lt. Governor T&amp;O Div. 27 North</t>
  </si>
  <si>
    <t>628.01 · Lt. Governor T&amp;O Div. 28 South</t>
  </si>
  <si>
    <t>628.03 · Lt. Governor T&amp;O Div. 28 West</t>
  </si>
  <si>
    <t>630 · Lt. Governor T&amp;O Div. 30 North</t>
  </si>
  <si>
    <t>635.01 · Lt. Governor T&amp;O Div. 35 West</t>
  </si>
  <si>
    <t>636 · Lt. Governor T&amp;O Div. 36 East</t>
  </si>
  <si>
    <t>637.04 · Lt. Gov T&amp;O Div. 37 West</t>
  </si>
  <si>
    <t>642 · Lt. Governor T&amp;O Div. 42 East</t>
  </si>
  <si>
    <t>644.02 · Lt. Governor T&amp;O Div. 44 South</t>
  </si>
  <si>
    <t>Total Lt. Governors Travel &amp; Per Diem</t>
  </si>
  <si>
    <t>Officer &amp; Board</t>
  </si>
  <si>
    <t>595.01 · RTC Travel</t>
  </si>
  <si>
    <t>582 · Governor Travel &amp; Office</t>
  </si>
  <si>
    <t>591 · Secretary Travel &amp; Office</t>
  </si>
  <si>
    <t>592 · Treasurer Travel &amp; Office</t>
  </si>
  <si>
    <t>597.03 · ICON Travel-LTG's &amp; IP Gov.</t>
  </si>
  <si>
    <t>599 · Board Gift to Governor</t>
  </si>
  <si>
    <t>650 · Board Reserve</t>
  </si>
  <si>
    <t>Total Officer &amp; Board</t>
  </si>
  <si>
    <t>20.506 · Adult Criminal Background Check</t>
  </si>
  <si>
    <t>20.508 · Audio Visual-General Sessions</t>
  </si>
  <si>
    <t>20.510 · Audit Fees</t>
  </si>
  <si>
    <t>20.512 · Awards</t>
  </si>
  <si>
    <t>20.520 · Band or DJ</t>
  </si>
  <si>
    <t>20.522 · Board Old/New Expense</t>
  </si>
  <si>
    <t>20.554 · Convention T-Shirts</t>
  </si>
  <si>
    <t>20.576 · Meal Expenses</t>
  </si>
  <si>
    <t>20.662 · Pre-Planning Expense</t>
  </si>
  <si>
    <t>20.666 · Printing</t>
  </si>
  <si>
    <t>20.670 · Registration Expenses</t>
  </si>
  <si>
    <t>20.671 · Name Badge Processor</t>
  </si>
  <si>
    <t>20.676 · Ribbons</t>
  </si>
  <si>
    <t>20.686 · Souvenir Item</t>
  </si>
  <si>
    <t>20.690 · Speaker Fees &amp; Expense</t>
  </si>
  <si>
    <t>20.706 · Staff Travel &amp; Housing</t>
  </si>
  <si>
    <t>20.730 · Telephone</t>
  </si>
  <si>
    <t>22.502 · Airfare</t>
  </si>
  <si>
    <t>22.559 · Ground Tour</t>
  </si>
  <si>
    <t>22.567 · Hotel Expense</t>
  </si>
  <si>
    <t>22.568 · ICON Postage</t>
  </si>
  <si>
    <t>22.570 · Hospitality-District Suite</t>
  </si>
  <si>
    <t>22.670 · Registration Expense</t>
  </si>
  <si>
    <t>22.686 · Souvenir Items</t>
  </si>
  <si>
    <t>Total Expense</t>
  </si>
  <si>
    <t>Net Ordinary Income</t>
  </si>
  <si>
    <t>Other Income/Expense</t>
  </si>
  <si>
    <t>Other Income</t>
  </si>
  <si>
    <t>846.10 · Fall Rally North Income-DP</t>
  </si>
  <si>
    <t>846.20 · Fall Rally South Income-DP</t>
  </si>
  <si>
    <t>849 · Contributions PTP</t>
  </si>
  <si>
    <t>861 · Fund Raising Inc (Polos &amp; Ties)</t>
  </si>
  <si>
    <t>Total Other Income</t>
  </si>
  <si>
    <t>Other Expense</t>
  </si>
  <si>
    <t>856.10 · Fall Rally North Expense</t>
  </si>
  <si>
    <t>856.15 · Fall Rally South Expense</t>
  </si>
  <si>
    <t>858 · Contribution  CNH Fdn-PTP</t>
  </si>
  <si>
    <t>864 · Fund Raising Exp(Polos &amp; Ties)</t>
  </si>
  <si>
    <t>864.01 · Ribbons &amp; Buttons Expense</t>
  </si>
  <si>
    <t>864 · Fund Raising Exp(Polos &amp; Ties) - Other</t>
  </si>
  <si>
    <t>Total 864 · Fund Raising Exp(Polos &amp; Ties)</t>
  </si>
  <si>
    <t>885 · CNH District Convention Expense</t>
  </si>
  <si>
    <t>Total Other Expense</t>
  </si>
  <si>
    <t>Net Other Income</t>
  </si>
  <si>
    <t>Net Income</t>
  </si>
  <si>
    <t>Projected</t>
  </si>
  <si>
    <t>Other Committee Expenses</t>
  </si>
  <si>
    <t>Other LTG Expenses</t>
  </si>
  <si>
    <t>Totals Projected-All Classes</t>
  </si>
  <si>
    <t>20.401 · Convention Registration Fees</t>
  </si>
  <si>
    <t>Administrative</t>
  </si>
  <si>
    <t>541 · Computer software/equip/email</t>
  </si>
  <si>
    <t>Conference Calls</t>
  </si>
  <si>
    <t>Total Administrative</t>
  </si>
  <si>
    <t>682 · MD&amp;E Chair</t>
  </si>
  <si>
    <t>685 · Sid Smith Award Expense</t>
  </si>
  <si>
    <t>687 · Int'l Convention Travel Gov/DA</t>
  </si>
  <si>
    <t>696 · Convention Chair Expense</t>
  </si>
  <si>
    <t>697 · Web Site Maintenance</t>
  </si>
  <si>
    <t>602 · Lt. Governor T&amp;O Goldstone</t>
  </si>
  <si>
    <t>605 · Lt. Governor T&amp;O Jet</t>
  </si>
  <si>
    <t>612 · Lt. Governor T&amp;O Turquoise</t>
  </si>
  <si>
    <t>582 · Governor T&amp;O</t>
  </si>
  <si>
    <t>591 · Secretary T&amp;O</t>
  </si>
  <si>
    <t>592 · Treasurer T&amp;O</t>
  </si>
  <si>
    <t>594 · Publication Editor T&amp;O</t>
  </si>
  <si>
    <t>20.522 · Board Officer Pins</t>
  </si>
  <si>
    <t>20.670 · Registration Supplies</t>
  </si>
  <si>
    <t>20.676 · Convention Ribbons</t>
  </si>
  <si>
    <t>20.706 · Staff Travel</t>
  </si>
  <si>
    <t>20.730 · Convention Telephone</t>
  </si>
  <si>
    <t>845 · District Project Income</t>
  </si>
  <si>
    <t>846 · Fall Rally South Income</t>
  </si>
  <si>
    <t>847 · Fall Rally North Income</t>
  </si>
  <si>
    <t>864 · Fund Raising Income-Eliminate</t>
  </si>
  <si>
    <t>856 · Fall Rally (S) Expense</t>
  </si>
  <si>
    <t>858 · Contribution-Kiwanis CNH Fdn</t>
  </si>
  <si>
    <t>876 · Ribbon Expense</t>
  </si>
  <si>
    <t>880 · Other Expenses</t>
  </si>
  <si>
    <t>Convention Refunds</t>
  </si>
  <si>
    <t>20.420 · Fund Raising Income</t>
  </si>
  <si>
    <t>417 · Int'l Convention Revenue</t>
  </si>
  <si>
    <t>418 · President's Retreat</t>
  </si>
  <si>
    <t>419 · Spring Training Conference</t>
  </si>
  <si>
    <t>541 · Computer Supplies &amp; Support</t>
  </si>
  <si>
    <t>542.05 · Web Site Maintenance</t>
  </si>
  <si>
    <t>548 · Printing &amp; Stationery</t>
  </si>
  <si>
    <t>Committee</t>
  </si>
  <si>
    <t>684 · Training Funds Reimbursement</t>
  </si>
  <si>
    <t>685 · Kiwanis Committee Reimbursement</t>
  </si>
  <si>
    <t>690 · Kiwanis Family Chair</t>
  </si>
  <si>
    <t>692 · International Convention</t>
  </si>
  <si>
    <t>694 · Awards Chair</t>
  </si>
  <si>
    <t>695 · Tech Chair</t>
  </si>
  <si>
    <t>697 · Comm &amp; Marketing Chair</t>
  </si>
  <si>
    <t>698 · Miscellaneous</t>
  </si>
  <si>
    <t>Total Committee</t>
  </si>
  <si>
    <t>601 · Lt. Governor T&amp;O Capital</t>
  </si>
  <si>
    <t>Various LTG's</t>
  </si>
  <si>
    <t>602 · Lt. Governor T&amp;O Central Coast</t>
  </si>
  <si>
    <t>610 · Lt. Governor T&amp;O Sunset</t>
  </si>
  <si>
    <t>Officer and Board</t>
  </si>
  <si>
    <t>582 · Governor Travel &amp; Expense</t>
  </si>
  <si>
    <t>598 · Retreat Expense</t>
  </si>
  <si>
    <t>Total Officer and Board</t>
  </si>
  <si>
    <t>20.508 · Audio Visual</t>
  </si>
  <si>
    <t>Awards</t>
  </si>
  <si>
    <t>20.510 · FTC/DCON Audit Fees</t>
  </si>
  <si>
    <t>20.530 · Comp Housing</t>
  </si>
  <si>
    <t>20.533 · Convention Center Rental</t>
  </si>
  <si>
    <t>20.550 · Flowers &amp; Decorations</t>
  </si>
  <si>
    <t>20.563 · Water and Snacks</t>
  </si>
  <si>
    <t>20.565 · Honors Reception</t>
  </si>
  <si>
    <t>20.570 · Camp Fees-Housing &amp; Meals</t>
  </si>
  <si>
    <t>20.571 · Incentive Prizes</t>
  </si>
  <si>
    <t>20.662 · Pre Convention/FTC  Planning</t>
  </si>
  <si>
    <t>20.672 · Rental Van</t>
  </si>
  <si>
    <t>20.706 · Staff Travel/Housing</t>
  </si>
  <si>
    <t>Donation to DFI's</t>
  </si>
  <si>
    <t>20.730 · FTC/DCON Telephone</t>
  </si>
  <si>
    <t>District Project Revenue</t>
  </si>
  <si>
    <t>843.05 · DLSSP Income</t>
  </si>
  <si>
    <t>844 · Kiwanis Family House</t>
  </si>
  <si>
    <t>845 · DP Income - Trevor Project</t>
  </si>
  <si>
    <t>846 · District Project Income PTP</t>
  </si>
  <si>
    <t>846.01 · Crazy Komp Income (PTP)</t>
  </si>
  <si>
    <t>849 · DP Income-Children's Def. Fund</t>
  </si>
  <si>
    <t>Total District Project Revenue</t>
  </si>
  <si>
    <t>District Project Expense</t>
  </si>
  <si>
    <t>851 · District Project Expense PTP</t>
  </si>
  <si>
    <t>Other DFI's</t>
  </si>
  <si>
    <t>856 · Dist Proj Contribution-CNH Fdn</t>
  </si>
  <si>
    <t>Total District Project Expense</t>
  </si>
  <si>
    <t>887 · CNH District Convention Expense</t>
  </si>
  <si>
    <t>Current Reserve Amount</t>
  </si>
  <si>
    <t>Projected Income (Loss)</t>
  </si>
  <si>
    <t>Projected Reserves 7-1-20</t>
  </si>
  <si>
    <t>Estimated Reserve Requirements</t>
  </si>
  <si>
    <t>20.512   Awards</t>
  </si>
  <si>
    <t>District Convention As of March 25, 2020</t>
  </si>
  <si>
    <t>General Fund as of March 25, 2020</t>
  </si>
  <si>
    <t>International Convention as of March 25, 2020</t>
  </si>
  <si>
    <t>Fall Training Conference as of March 25,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</si>
</sst>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8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64" fontId="4" fillId="0" borderId="4" xfId="0" applyNumberFormat="1" applyFont="1" applyBorder="1"/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0" xfId="0" applyNumberFormat="1" applyFont="1" applyBorder="1"/>
    <xf numFmtId="164" fontId="4" fillId="0" borderId="3" xfId="0" applyNumberFormat="1" applyFont="1" applyBorder="1"/>
    <xf numFmtId="164" fontId="4" fillId="0" borderId="2" xfId="0" applyNumberFormat="1" applyFont="1" applyBorder="1"/>
    <xf numFmtId="0" fontId="5" fillId="0" borderId="0" xfId="0" applyNumberFormat="1" applyFont="1"/>
    <xf numFmtId="49" fontId="1" fillId="2" borderId="0" xfId="0" applyNumberFormat="1" applyFont="1" applyFill="1"/>
    <xf numFmtId="164" fontId="2" fillId="0" borderId="0" xfId="0" applyNumberFormat="1" applyFont="1" applyFill="1"/>
    <xf numFmtId="164" fontId="2" fillId="0" borderId="1" xfId="0" applyNumberFormat="1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/>
    <xf numFmtId="164" fontId="1" fillId="0" borderId="4" xfId="0" applyNumberFormat="1" applyFont="1" applyFill="1" applyBorder="1"/>
    <xf numFmtId="0" fontId="0" fillId="0" borderId="0" xfId="0" applyNumberFormat="1" applyFill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0" fontId="5" fillId="0" borderId="1" xfId="0" applyFont="1" applyBorder="1"/>
    <xf numFmtId="164" fontId="2" fillId="3" borderId="0" xfId="0" applyNumberFormat="1" applyFont="1" applyFill="1"/>
    <xf numFmtId="164" fontId="6" fillId="0" borderId="0" xfId="0" applyNumberFormat="1" applyFont="1"/>
    <xf numFmtId="164" fontId="1" fillId="0" borderId="0" xfId="0" applyNumberFormat="1" applyFont="1"/>
    <xf numFmtId="49" fontId="1" fillId="0" borderId="5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164" fontId="6" fillId="0" borderId="0" xfId="0" applyNumberFormat="1" applyFont="1" applyBorder="1"/>
    <xf numFmtId="164" fontId="5" fillId="0" borderId="0" xfId="0" applyNumberFormat="1" applyFont="1"/>
    <xf numFmtId="0" fontId="5" fillId="0" borderId="6" xfId="0" applyFont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/>
    <xf numFmtId="164" fontId="4" fillId="0" borderId="0" xfId="0" applyNumberFormat="1" applyFont="1" applyFill="1"/>
    <xf numFmtId="164" fontId="4" fillId="0" borderId="0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44" fontId="5" fillId="0" borderId="7" xfId="2" applyFont="1" applyBorder="1"/>
    <xf numFmtId="49" fontId="1" fillId="4" borderId="0" xfId="0" applyNumberFormat="1" applyFont="1" applyFill="1"/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228600</xdr:colOff>
          <xdr:row>0</xdr:row>
          <xdr:rowOff>228600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228600</xdr:colOff>
          <xdr:row>0</xdr:row>
          <xdr:rowOff>228600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D960-EBFB-41E1-B06F-9FDFD603D818}">
  <sheetPr codeName="Sheet3"/>
  <dimension ref="A1:AC97"/>
  <sheetViews>
    <sheetView tabSelected="1" zoomScaleNormal="100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I2" sqref="I2"/>
    </sheetView>
  </sheetViews>
  <sheetFormatPr defaultRowHeight="15" x14ac:dyDescent="0.25"/>
  <cols>
    <col min="1" max="1" width="3" style="9" customWidth="1"/>
    <col min="2" max="2" width="7.28515625" style="9" customWidth="1"/>
    <col min="3" max="3" width="6.85546875" style="9" customWidth="1"/>
    <col min="4" max="4" width="3" style="9" customWidth="1"/>
    <col min="5" max="5" width="34.5703125" style="9" customWidth="1"/>
    <col min="6" max="6" width="15.7109375" customWidth="1"/>
    <col min="7" max="7" width="15.7109375" style="35" customWidth="1"/>
    <col min="8" max="8" width="2.28515625" customWidth="1"/>
    <col min="9" max="9" width="15.7109375" customWidth="1"/>
    <col min="10" max="10" width="15.7109375" style="35" customWidth="1"/>
    <col min="11" max="11" width="2.28515625" customWidth="1"/>
    <col min="12" max="12" width="15.7109375" customWidth="1"/>
    <col min="13" max="13" width="15.7109375" style="35" customWidth="1"/>
    <col min="14" max="14" width="2.28515625" customWidth="1"/>
    <col min="15" max="15" width="15.7109375" customWidth="1"/>
    <col min="16" max="16" width="16.42578125" style="35" customWidth="1"/>
    <col min="17" max="17" width="20.140625" customWidth="1"/>
    <col min="24" max="24" width="3.85546875" customWidth="1"/>
    <col min="26" max="26" width="4" customWidth="1"/>
    <col min="28" max="28" width="4" customWidth="1"/>
  </cols>
  <sheetData>
    <row r="1" spans="1:29" s="11" customFormat="1" ht="38.25" customHeight="1" thickBot="1" x14ac:dyDescent="0.3">
      <c r="A1" s="10"/>
      <c r="B1" s="10"/>
      <c r="C1" s="10"/>
      <c r="D1" s="10"/>
      <c r="E1" s="10"/>
      <c r="F1" s="40" t="s">
        <v>217</v>
      </c>
      <c r="G1" s="41" t="s">
        <v>123</v>
      </c>
      <c r="H1" s="42"/>
      <c r="I1" s="40" t="s">
        <v>220</v>
      </c>
      <c r="J1" s="41" t="s">
        <v>123</v>
      </c>
      <c r="K1" s="42"/>
      <c r="L1" s="40" t="s">
        <v>218</v>
      </c>
      <c r="M1" s="41" t="s">
        <v>123</v>
      </c>
      <c r="N1" s="42"/>
      <c r="O1" s="40" t="s">
        <v>0</v>
      </c>
      <c r="P1" s="14" t="s">
        <v>126</v>
      </c>
      <c r="R1" s="10"/>
      <c r="S1" s="10"/>
      <c r="T1" s="10"/>
      <c r="U1" s="10"/>
      <c r="V1" s="10"/>
      <c r="W1" s="10"/>
      <c r="X1" s="34"/>
      <c r="Y1" s="10"/>
      <c r="Z1" s="34"/>
      <c r="AA1" s="10"/>
      <c r="AB1" s="34"/>
      <c r="AC1" s="10"/>
    </row>
    <row r="2" spans="1:29" ht="15.75" thickTop="1" x14ac:dyDescent="0.25">
      <c r="A2" s="1"/>
      <c r="B2" s="1" t="s">
        <v>1</v>
      </c>
      <c r="C2" s="1"/>
      <c r="D2" s="1"/>
      <c r="E2" s="1"/>
      <c r="F2" s="2"/>
      <c r="G2" s="18"/>
      <c r="H2" s="3"/>
      <c r="I2" s="2"/>
      <c r="J2" s="18"/>
      <c r="K2" s="3"/>
      <c r="L2" s="2"/>
      <c r="M2" s="18"/>
      <c r="N2" s="3"/>
      <c r="O2" s="2"/>
      <c r="R2" s="1"/>
      <c r="S2" s="1"/>
      <c r="T2" s="1"/>
      <c r="U2" s="1"/>
      <c r="V2" s="1"/>
      <c r="W2" s="2"/>
      <c r="X2" s="3"/>
      <c r="Y2" s="2"/>
      <c r="Z2" s="3"/>
      <c r="AA2" s="2"/>
      <c r="AB2" s="3"/>
      <c r="AC2" s="2"/>
    </row>
    <row r="3" spans="1:29" x14ac:dyDescent="0.25">
      <c r="A3" s="1"/>
      <c r="B3" s="1"/>
      <c r="C3" s="1" t="s">
        <v>2</v>
      </c>
      <c r="D3" s="1"/>
      <c r="E3" s="1"/>
      <c r="F3" s="2"/>
      <c r="G3" s="18"/>
      <c r="H3" s="3"/>
      <c r="I3" s="2"/>
      <c r="J3" s="18"/>
      <c r="K3" s="3"/>
      <c r="L3" s="2"/>
      <c r="M3" s="18"/>
      <c r="N3" s="3"/>
      <c r="O3" s="2"/>
      <c r="R3" s="1"/>
      <c r="S3" s="1"/>
      <c r="T3" s="1"/>
      <c r="U3" s="1"/>
      <c r="V3" s="1"/>
      <c r="W3" s="2"/>
      <c r="X3" s="3"/>
      <c r="Y3" s="2"/>
      <c r="Z3" s="3"/>
      <c r="AA3" s="2"/>
      <c r="AB3" s="3"/>
      <c r="AC3" s="2"/>
    </row>
    <row r="4" spans="1:29" x14ac:dyDescent="0.25">
      <c r="A4" s="1"/>
      <c r="B4" s="1"/>
      <c r="C4" s="1"/>
      <c r="D4" s="1" t="s">
        <v>5</v>
      </c>
      <c r="E4" s="1"/>
      <c r="F4" s="2">
        <v>88351.2</v>
      </c>
      <c r="G4" s="18">
        <v>88351.2</v>
      </c>
      <c r="H4" s="3"/>
      <c r="I4" s="2">
        <v>93538</v>
      </c>
      <c r="J4" s="18">
        <v>93538</v>
      </c>
      <c r="K4" s="3"/>
      <c r="L4" s="2">
        <v>0</v>
      </c>
      <c r="M4" s="18">
        <v>0</v>
      </c>
      <c r="N4" s="3"/>
      <c r="O4" s="2">
        <f>F4+I4+L4</f>
        <v>181889.2</v>
      </c>
      <c r="P4" s="18">
        <f>G4+J4+M4</f>
        <v>181889.2</v>
      </c>
      <c r="Q4" s="2"/>
      <c r="R4" s="1"/>
      <c r="S4" s="1"/>
      <c r="T4" s="1"/>
      <c r="U4" s="1"/>
      <c r="V4" s="1"/>
      <c r="W4" s="2"/>
      <c r="X4" s="3"/>
      <c r="Y4" s="2"/>
      <c r="Z4" s="3"/>
      <c r="AA4" s="2"/>
      <c r="AB4" s="3"/>
      <c r="AC4" s="2"/>
    </row>
    <row r="5" spans="1:29" x14ac:dyDescent="0.25">
      <c r="A5" s="1"/>
      <c r="B5" s="1"/>
      <c r="C5" s="1"/>
      <c r="D5" s="1" t="s">
        <v>158</v>
      </c>
      <c r="E5" s="1"/>
      <c r="F5" s="2">
        <v>245</v>
      </c>
      <c r="G5" s="18">
        <v>245</v>
      </c>
      <c r="H5" s="3"/>
      <c r="I5" s="2">
        <v>170</v>
      </c>
      <c r="J5" s="18">
        <v>170</v>
      </c>
      <c r="K5" s="3"/>
      <c r="L5" s="2">
        <v>0</v>
      </c>
      <c r="M5" s="18">
        <v>0</v>
      </c>
      <c r="N5" s="3"/>
      <c r="O5" s="2">
        <f t="shared" ref="O5:P73" si="0">F5+I5+L5</f>
        <v>415</v>
      </c>
      <c r="P5" s="18">
        <f t="shared" si="0"/>
        <v>415</v>
      </c>
      <c r="Q5" s="18"/>
      <c r="R5" s="1"/>
      <c r="S5" s="1"/>
      <c r="T5" s="1"/>
      <c r="U5" s="1"/>
      <c r="V5" s="1"/>
      <c r="W5" s="2"/>
      <c r="X5" s="3"/>
      <c r="Y5" s="2"/>
      <c r="Z5" s="3"/>
      <c r="AA5" s="2"/>
      <c r="AB5" s="3"/>
      <c r="AC5" s="2"/>
    </row>
    <row r="6" spans="1:29" x14ac:dyDescent="0.25">
      <c r="A6" s="1"/>
      <c r="B6" s="1"/>
      <c r="C6" s="1"/>
      <c r="D6" s="1" t="s">
        <v>3</v>
      </c>
      <c r="E6" s="24"/>
      <c r="F6" s="2">
        <v>0</v>
      </c>
      <c r="G6" s="18">
        <v>0</v>
      </c>
      <c r="H6" s="3"/>
      <c r="I6" s="2">
        <v>0</v>
      </c>
      <c r="J6" s="18">
        <v>0</v>
      </c>
      <c r="K6" s="3"/>
      <c r="L6" s="2">
        <v>20047</v>
      </c>
      <c r="M6" s="18">
        <v>20371</v>
      </c>
      <c r="N6" s="3"/>
      <c r="O6" s="2">
        <f t="shared" si="0"/>
        <v>20047</v>
      </c>
      <c r="P6" s="18">
        <f t="shared" si="0"/>
        <v>20371</v>
      </c>
      <c r="Q6" s="18"/>
      <c r="R6" s="1"/>
      <c r="S6" s="1"/>
      <c r="T6" s="1"/>
      <c r="U6" s="1"/>
      <c r="V6" s="1"/>
      <c r="W6" s="2"/>
      <c r="X6" s="3"/>
      <c r="Y6" s="2"/>
      <c r="Z6" s="3"/>
      <c r="AA6" s="2"/>
      <c r="AB6" s="3"/>
      <c r="AC6" s="2"/>
    </row>
    <row r="7" spans="1:29" x14ac:dyDescent="0.25">
      <c r="A7" s="1"/>
      <c r="B7" s="1"/>
      <c r="C7" s="1"/>
      <c r="D7" s="1" t="s">
        <v>159</v>
      </c>
      <c r="E7" s="1"/>
      <c r="F7" s="2">
        <v>0</v>
      </c>
      <c r="G7" s="18">
        <v>0</v>
      </c>
      <c r="H7" s="3"/>
      <c r="I7" s="2">
        <v>0</v>
      </c>
      <c r="J7" s="18">
        <v>0</v>
      </c>
      <c r="K7" s="3"/>
      <c r="L7" s="2">
        <v>450</v>
      </c>
      <c r="M7" s="18">
        <v>450</v>
      </c>
      <c r="N7" s="3"/>
      <c r="O7" s="2">
        <f t="shared" si="0"/>
        <v>450</v>
      </c>
      <c r="P7" s="18">
        <f t="shared" si="0"/>
        <v>450</v>
      </c>
      <c r="Q7" s="18"/>
      <c r="R7" s="1"/>
      <c r="S7" s="1"/>
      <c r="T7" s="1"/>
      <c r="U7" s="1"/>
      <c r="V7" s="1"/>
      <c r="W7" s="2"/>
      <c r="X7" s="3"/>
      <c r="Y7" s="2"/>
      <c r="Z7" s="3"/>
      <c r="AA7" s="2"/>
      <c r="AB7" s="3"/>
      <c r="AC7" s="2"/>
    </row>
    <row r="8" spans="1:29" x14ac:dyDescent="0.25">
      <c r="A8" s="1"/>
      <c r="B8" s="1"/>
      <c r="C8" s="1"/>
      <c r="D8" s="1" t="s">
        <v>160</v>
      </c>
      <c r="E8" s="1"/>
      <c r="F8" s="2">
        <v>0</v>
      </c>
      <c r="G8" s="18">
        <v>0</v>
      </c>
      <c r="H8" s="3"/>
      <c r="I8" s="2">
        <v>0</v>
      </c>
      <c r="J8" s="18">
        <v>0</v>
      </c>
      <c r="K8" s="3"/>
      <c r="L8" s="2">
        <v>2345</v>
      </c>
      <c r="M8" s="18">
        <v>2345</v>
      </c>
      <c r="N8" s="3"/>
      <c r="O8" s="2">
        <f t="shared" si="0"/>
        <v>2345</v>
      </c>
      <c r="P8" s="18">
        <f t="shared" si="0"/>
        <v>2345</v>
      </c>
      <c r="Q8" s="18"/>
      <c r="R8" s="1"/>
      <c r="S8" s="1"/>
      <c r="T8" s="1"/>
      <c r="U8" s="1"/>
      <c r="V8" s="1"/>
      <c r="W8" s="2"/>
      <c r="X8" s="3"/>
      <c r="Y8" s="2"/>
      <c r="Z8" s="3"/>
      <c r="AA8" s="2"/>
      <c r="AB8" s="3"/>
      <c r="AC8" s="2"/>
    </row>
    <row r="9" spans="1:29" x14ac:dyDescent="0.25">
      <c r="A9" s="1"/>
      <c r="B9" s="1"/>
      <c r="C9" s="1"/>
      <c r="D9" s="1" t="s">
        <v>161</v>
      </c>
      <c r="E9" s="1"/>
      <c r="F9" s="2">
        <v>0</v>
      </c>
      <c r="G9" s="18">
        <v>0</v>
      </c>
      <c r="H9" s="3"/>
      <c r="I9" s="2">
        <v>0</v>
      </c>
      <c r="J9" s="18">
        <v>0</v>
      </c>
      <c r="K9" s="3"/>
      <c r="L9" s="2">
        <v>124.3</v>
      </c>
      <c r="M9" s="18">
        <v>124.3</v>
      </c>
      <c r="N9" s="3"/>
      <c r="O9" s="2">
        <f t="shared" si="0"/>
        <v>124.3</v>
      </c>
      <c r="P9" s="18">
        <f t="shared" si="0"/>
        <v>124.3</v>
      </c>
      <c r="Q9" s="18"/>
      <c r="R9" s="1"/>
      <c r="S9" s="1"/>
      <c r="T9" s="1"/>
      <c r="U9" s="1"/>
      <c r="V9" s="1"/>
      <c r="W9" s="2"/>
      <c r="X9" s="3"/>
      <c r="Y9" s="2"/>
      <c r="Z9" s="3"/>
      <c r="AA9" s="2"/>
      <c r="AB9" s="3"/>
      <c r="AC9" s="2"/>
    </row>
    <row r="10" spans="1:29" ht="15.75" thickBot="1" x14ac:dyDescent="0.3">
      <c r="A10" s="1"/>
      <c r="B10" s="1"/>
      <c r="C10" s="1"/>
      <c r="D10" s="1" t="s">
        <v>9</v>
      </c>
      <c r="E10" s="1"/>
      <c r="F10" s="4">
        <v>0</v>
      </c>
      <c r="G10" s="19">
        <v>0</v>
      </c>
      <c r="H10" s="3"/>
      <c r="I10" s="4">
        <v>0</v>
      </c>
      <c r="J10" s="19">
        <v>0</v>
      </c>
      <c r="K10" s="3"/>
      <c r="L10" s="4">
        <v>150.91</v>
      </c>
      <c r="M10" s="19">
        <v>150.91</v>
      </c>
      <c r="N10" s="3"/>
      <c r="O10" s="4">
        <f t="shared" si="0"/>
        <v>150.91</v>
      </c>
      <c r="P10" s="19">
        <f t="shared" si="0"/>
        <v>150.91</v>
      </c>
      <c r="Q10" s="18"/>
      <c r="R10" s="1"/>
      <c r="S10" s="1"/>
      <c r="T10" s="1"/>
      <c r="U10" s="1"/>
      <c r="V10" s="1"/>
      <c r="W10" s="2"/>
      <c r="X10" s="3"/>
      <c r="Y10" s="2"/>
      <c r="Z10" s="3"/>
      <c r="AA10" s="2"/>
      <c r="AB10" s="3"/>
      <c r="AC10" s="2"/>
    </row>
    <row r="11" spans="1:29" x14ac:dyDescent="0.25">
      <c r="A11" s="1"/>
      <c r="B11" s="1"/>
      <c r="C11" s="1" t="s">
        <v>4</v>
      </c>
      <c r="D11" s="1"/>
      <c r="E11" s="1"/>
      <c r="F11" s="2">
        <f>ROUND(SUM(F3:F10),5)</f>
        <v>88596.2</v>
      </c>
      <c r="G11" s="18">
        <f>ROUND(SUM(G3:G10),5)</f>
        <v>88596.2</v>
      </c>
      <c r="H11" s="3"/>
      <c r="I11" s="2">
        <f>ROUND(SUM(I3:I10),5)</f>
        <v>93708</v>
      </c>
      <c r="J11" s="18">
        <f>ROUND(SUM(J3:J10),5)</f>
        <v>93708</v>
      </c>
      <c r="K11" s="3"/>
      <c r="L11" s="2">
        <f>ROUND(SUM(L3:L10),5)</f>
        <v>23117.21</v>
      </c>
      <c r="M11" s="18">
        <f>ROUND(SUM(M3:M10),5)</f>
        <v>23441.21</v>
      </c>
      <c r="N11" s="3"/>
      <c r="O11" s="2">
        <f t="shared" si="0"/>
        <v>205421.41</v>
      </c>
      <c r="P11" s="18">
        <f t="shared" si="0"/>
        <v>205745.41</v>
      </c>
      <c r="Q11" s="18"/>
      <c r="R11" s="1"/>
      <c r="S11" s="1"/>
      <c r="T11" s="1"/>
      <c r="U11" s="1"/>
      <c r="V11" s="1"/>
      <c r="W11" s="2"/>
      <c r="X11" s="3"/>
      <c r="Y11" s="2"/>
      <c r="Z11" s="3"/>
      <c r="AA11" s="2"/>
      <c r="AB11" s="3"/>
      <c r="AC11" s="2"/>
    </row>
    <row r="12" spans="1:29" x14ac:dyDescent="0.25">
      <c r="A12" s="1"/>
      <c r="B12" s="1"/>
      <c r="C12" s="1" t="s">
        <v>15</v>
      </c>
      <c r="D12" s="1"/>
      <c r="E12" s="1"/>
      <c r="F12" s="2"/>
      <c r="G12" s="18"/>
      <c r="H12" s="3"/>
      <c r="I12" s="2"/>
      <c r="J12" s="18"/>
      <c r="K12" s="3"/>
      <c r="L12" s="2"/>
      <c r="M12" s="18"/>
      <c r="N12" s="3"/>
      <c r="O12" s="2"/>
      <c r="P12" s="18"/>
      <c r="Q12" s="18"/>
      <c r="R12" s="1"/>
      <c r="S12" s="1"/>
      <c r="T12" s="1"/>
      <c r="U12" s="1"/>
      <c r="V12" s="1"/>
      <c r="W12" s="2"/>
      <c r="X12" s="3"/>
      <c r="Y12" s="2"/>
      <c r="Z12" s="3"/>
      <c r="AA12" s="2"/>
      <c r="AB12" s="3"/>
      <c r="AC12" s="2"/>
    </row>
    <row r="13" spans="1:29" x14ac:dyDescent="0.25">
      <c r="A13" s="1"/>
      <c r="B13" s="1"/>
      <c r="C13" s="1"/>
      <c r="D13" s="1" t="s">
        <v>128</v>
      </c>
      <c r="E13" s="1"/>
      <c r="F13" s="2"/>
      <c r="G13" s="18"/>
      <c r="H13" s="3"/>
      <c r="I13" s="2"/>
      <c r="J13" s="18"/>
      <c r="K13" s="3"/>
      <c r="L13" s="2"/>
      <c r="M13" s="18"/>
      <c r="N13" s="3"/>
      <c r="O13" s="2"/>
      <c r="P13" s="18"/>
      <c r="Q13" s="18"/>
      <c r="R13" s="1"/>
      <c r="S13" s="1"/>
      <c r="T13" s="1"/>
      <c r="U13" s="1"/>
      <c r="V13" s="1"/>
      <c r="W13" s="2"/>
      <c r="X13" s="3"/>
      <c r="Y13" s="2"/>
      <c r="Z13" s="3"/>
      <c r="AA13" s="2"/>
      <c r="AB13" s="3"/>
      <c r="AC13" s="2"/>
    </row>
    <row r="14" spans="1:29" x14ac:dyDescent="0.25">
      <c r="A14" s="1"/>
      <c r="B14" s="1"/>
      <c r="C14" s="1"/>
      <c r="D14" s="1"/>
      <c r="E14" s="1" t="s">
        <v>162</v>
      </c>
      <c r="F14" s="2">
        <v>0</v>
      </c>
      <c r="G14" s="18">
        <v>0</v>
      </c>
      <c r="H14" s="3"/>
      <c r="I14" s="2">
        <v>0</v>
      </c>
      <c r="J14" s="18">
        <v>0</v>
      </c>
      <c r="K14" s="3"/>
      <c r="L14" s="2">
        <v>384.92</v>
      </c>
      <c r="M14" s="18">
        <v>384.92</v>
      </c>
      <c r="N14" s="3"/>
      <c r="O14" s="2">
        <f t="shared" si="0"/>
        <v>384.92</v>
      </c>
      <c r="P14" s="18">
        <f t="shared" si="0"/>
        <v>384.92</v>
      </c>
      <c r="Q14" s="18"/>
      <c r="R14" s="1"/>
      <c r="S14" s="1"/>
      <c r="T14" s="1"/>
      <c r="U14" s="1"/>
      <c r="V14" s="1"/>
      <c r="W14" s="2"/>
      <c r="X14" s="3"/>
      <c r="Y14" s="2"/>
      <c r="Z14" s="3"/>
      <c r="AA14" s="2"/>
      <c r="AB14" s="3"/>
      <c r="AC14" s="2"/>
    </row>
    <row r="15" spans="1:29" x14ac:dyDescent="0.25">
      <c r="A15" s="1"/>
      <c r="B15" s="1"/>
      <c r="C15" s="1"/>
      <c r="D15" s="1"/>
      <c r="E15" s="24" t="s">
        <v>19</v>
      </c>
      <c r="F15" s="2">
        <v>0</v>
      </c>
      <c r="G15" s="18">
        <v>0</v>
      </c>
      <c r="H15" s="3"/>
      <c r="I15" s="2">
        <v>0</v>
      </c>
      <c r="J15" s="18">
        <v>0</v>
      </c>
      <c r="K15" s="3"/>
      <c r="L15" s="2">
        <v>40.369999999999997</v>
      </c>
      <c r="M15" s="18">
        <v>240.37</v>
      </c>
      <c r="N15" s="3"/>
      <c r="O15" s="2">
        <f t="shared" si="0"/>
        <v>40.369999999999997</v>
      </c>
      <c r="P15" s="18">
        <f t="shared" si="0"/>
        <v>240.37</v>
      </c>
      <c r="Q15" s="18"/>
      <c r="R15" s="1"/>
      <c r="S15" s="1"/>
      <c r="T15" s="1"/>
      <c r="U15" s="1"/>
      <c r="V15" s="1"/>
      <c r="W15" s="2"/>
      <c r="X15" s="3"/>
      <c r="Y15" s="2"/>
      <c r="Z15" s="3"/>
      <c r="AA15" s="2"/>
      <c r="AB15" s="3"/>
      <c r="AC15" s="2"/>
    </row>
    <row r="16" spans="1:29" x14ac:dyDescent="0.25">
      <c r="A16" s="1"/>
      <c r="B16" s="1"/>
      <c r="C16" s="1"/>
      <c r="D16" s="1"/>
      <c r="E16" s="1" t="s">
        <v>163</v>
      </c>
      <c r="F16" s="2">
        <v>0</v>
      </c>
      <c r="G16" s="18">
        <v>0</v>
      </c>
      <c r="H16" s="3"/>
      <c r="I16" s="2">
        <v>0</v>
      </c>
      <c r="J16" s="18">
        <v>0</v>
      </c>
      <c r="K16" s="3"/>
      <c r="L16" s="2">
        <v>45</v>
      </c>
      <c r="M16" s="18">
        <v>45</v>
      </c>
      <c r="N16" s="3"/>
      <c r="O16" s="2">
        <f t="shared" si="0"/>
        <v>45</v>
      </c>
      <c r="P16" s="18">
        <f t="shared" si="0"/>
        <v>45</v>
      </c>
      <c r="Q16" s="18"/>
      <c r="R16" s="1"/>
      <c r="S16" s="1"/>
      <c r="T16" s="1"/>
      <c r="U16" s="1"/>
      <c r="V16" s="1"/>
      <c r="W16" s="2"/>
      <c r="X16" s="3"/>
      <c r="Y16" s="2"/>
      <c r="Z16" s="3"/>
      <c r="AA16" s="2"/>
      <c r="AB16" s="3"/>
      <c r="AC16" s="2"/>
    </row>
    <row r="17" spans="1:29" x14ac:dyDescent="0.25">
      <c r="A17" s="1"/>
      <c r="B17" s="1"/>
      <c r="C17" s="1"/>
      <c r="D17" s="1"/>
      <c r="E17" s="1" t="s">
        <v>24</v>
      </c>
      <c r="F17" s="2">
        <v>0</v>
      </c>
      <c r="G17" s="18">
        <v>0</v>
      </c>
      <c r="H17" s="3"/>
      <c r="I17" s="2">
        <v>0</v>
      </c>
      <c r="J17" s="18">
        <v>0</v>
      </c>
      <c r="K17" s="3"/>
      <c r="L17" s="2">
        <v>44.06</v>
      </c>
      <c r="M17" s="18">
        <v>44.06</v>
      </c>
      <c r="N17" s="3"/>
      <c r="O17" s="2">
        <f t="shared" si="0"/>
        <v>44.06</v>
      </c>
      <c r="P17" s="18">
        <f t="shared" si="0"/>
        <v>44.06</v>
      </c>
      <c r="Q17" s="18"/>
      <c r="R17" s="1"/>
      <c r="S17" s="1"/>
      <c r="T17" s="1"/>
      <c r="U17" s="1"/>
      <c r="V17" s="1"/>
      <c r="W17" s="2"/>
      <c r="X17" s="3"/>
      <c r="Y17" s="2"/>
      <c r="Z17" s="3"/>
      <c r="AA17" s="2"/>
      <c r="AB17" s="3"/>
      <c r="AC17" s="2"/>
    </row>
    <row r="18" spans="1:29" x14ac:dyDescent="0.25">
      <c r="A18" s="1"/>
      <c r="B18" s="1"/>
      <c r="C18" s="1"/>
      <c r="D18" s="1"/>
      <c r="E18" s="24" t="s">
        <v>25</v>
      </c>
      <c r="F18" s="2">
        <v>0</v>
      </c>
      <c r="G18" s="18">
        <v>0</v>
      </c>
      <c r="H18" s="3"/>
      <c r="I18" s="2">
        <v>0</v>
      </c>
      <c r="J18" s="18">
        <v>0</v>
      </c>
      <c r="K18" s="3"/>
      <c r="L18" s="2">
        <v>160.94999999999999</v>
      </c>
      <c r="M18" s="18">
        <v>188.95</v>
      </c>
      <c r="N18" s="3"/>
      <c r="O18" s="2">
        <f t="shared" si="0"/>
        <v>160.94999999999999</v>
      </c>
      <c r="P18" s="18">
        <f t="shared" si="0"/>
        <v>188.95</v>
      </c>
      <c r="Q18" s="18"/>
      <c r="R18" s="1"/>
      <c r="S18" s="1"/>
      <c r="T18" s="1"/>
      <c r="U18" s="1"/>
      <c r="V18" s="1"/>
      <c r="W18" s="2"/>
      <c r="X18" s="3"/>
      <c r="Y18" s="2"/>
      <c r="Z18" s="3"/>
      <c r="AA18" s="2"/>
      <c r="AB18" s="3"/>
      <c r="AC18" s="2"/>
    </row>
    <row r="19" spans="1:29" x14ac:dyDescent="0.25">
      <c r="A19" s="1"/>
      <c r="B19" s="1"/>
      <c r="C19" s="1"/>
      <c r="D19" s="1"/>
      <c r="E19" s="24" t="s">
        <v>164</v>
      </c>
      <c r="F19" s="2">
        <v>0</v>
      </c>
      <c r="G19" s="18">
        <v>0</v>
      </c>
      <c r="H19" s="3"/>
      <c r="I19" s="2">
        <v>0</v>
      </c>
      <c r="J19" s="18">
        <v>0</v>
      </c>
      <c r="K19" s="3"/>
      <c r="L19" s="2">
        <v>10.33</v>
      </c>
      <c r="M19" s="18">
        <v>410.33</v>
      </c>
      <c r="N19" s="3"/>
      <c r="O19" s="2">
        <f t="shared" si="0"/>
        <v>10.33</v>
      </c>
      <c r="P19" s="18">
        <f t="shared" si="0"/>
        <v>410.33</v>
      </c>
      <c r="Q19" s="18"/>
      <c r="R19" s="1"/>
      <c r="S19" s="1"/>
      <c r="T19" s="1"/>
      <c r="U19" s="1"/>
      <c r="V19" s="1"/>
      <c r="W19" s="2"/>
      <c r="X19" s="3"/>
      <c r="Y19" s="2"/>
      <c r="Z19" s="3"/>
      <c r="AA19" s="2"/>
      <c r="AB19" s="3"/>
      <c r="AC19" s="2"/>
    </row>
    <row r="20" spans="1:29" x14ac:dyDescent="0.25">
      <c r="A20" s="1"/>
      <c r="B20" s="1"/>
      <c r="C20" s="1"/>
      <c r="D20" s="1"/>
      <c r="E20" s="1" t="s">
        <v>27</v>
      </c>
      <c r="F20" s="2">
        <v>0</v>
      </c>
      <c r="G20" s="18">
        <v>0</v>
      </c>
      <c r="H20" s="3"/>
      <c r="I20" s="2">
        <v>0</v>
      </c>
      <c r="J20" s="18">
        <v>0</v>
      </c>
      <c r="K20" s="3"/>
      <c r="L20" s="2">
        <v>112.06</v>
      </c>
      <c r="M20" s="18">
        <v>112.06</v>
      </c>
      <c r="N20" s="3"/>
      <c r="O20" s="2">
        <f t="shared" si="0"/>
        <v>112.06</v>
      </c>
      <c r="P20" s="18">
        <f t="shared" si="0"/>
        <v>112.06</v>
      </c>
      <c r="Q20" s="18"/>
      <c r="R20" s="1"/>
      <c r="S20" s="1"/>
      <c r="T20" s="1"/>
      <c r="U20" s="1"/>
      <c r="V20" s="1"/>
      <c r="W20" s="2"/>
      <c r="X20" s="3"/>
      <c r="Y20" s="2"/>
      <c r="Z20" s="3"/>
      <c r="AA20" s="2"/>
      <c r="AB20" s="3"/>
      <c r="AC20" s="2"/>
    </row>
    <row r="21" spans="1:29" x14ac:dyDescent="0.25">
      <c r="A21" s="1"/>
      <c r="B21" s="1"/>
      <c r="C21" s="1"/>
      <c r="D21" s="1"/>
      <c r="E21" s="1" t="s">
        <v>28</v>
      </c>
      <c r="F21" s="2">
        <v>0</v>
      </c>
      <c r="G21" s="18">
        <v>0</v>
      </c>
      <c r="H21" s="3"/>
      <c r="I21" s="2">
        <v>0</v>
      </c>
      <c r="J21" s="18">
        <v>0</v>
      </c>
      <c r="K21" s="3"/>
      <c r="L21" s="2">
        <v>15</v>
      </c>
      <c r="M21" s="18">
        <v>15</v>
      </c>
      <c r="N21" s="3"/>
      <c r="O21" s="2">
        <f t="shared" si="0"/>
        <v>15</v>
      </c>
      <c r="P21" s="18">
        <f t="shared" si="0"/>
        <v>15</v>
      </c>
      <c r="Q21" s="18"/>
      <c r="R21" s="1"/>
      <c r="S21" s="1"/>
      <c r="T21" s="1"/>
      <c r="U21" s="1"/>
      <c r="V21" s="1"/>
      <c r="W21" s="2"/>
      <c r="X21" s="3"/>
      <c r="Y21" s="2"/>
      <c r="Z21" s="3"/>
      <c r="AA21" s="2"/>
      <c r="AB21" s="3"/>
      <c r="AC21" s="2"/>
    </row>
    <row r="22" spans="1:29" ht="15.75" thickBot="1" x14ac:dyDescent="0.3">
      <c r="A22" s="1"/>
      <c r="B22" s="1"/>
      <c r="C22" s="1"/>
      <c r="D22" s="1"/>
      <c r="E22" s="24" t="s">
        <v>29</v>
      </c>
      <c r="F22" s="4">
        <v>0</v>
      </c>
      <c r="G22" s="19">
        <v>0</v>
      </c>
      <c r="H22" s="3"/>
      <c r="I22" s="4">
        <v>0</v>
      </c>
      <c r="J22" s="19">
        <v>0</v>
      </c>
      <c r="K22" s="3"/>
      <c r="L22" s="4">
        <v>3862.5</v>
      </c>
      <c r="M22" s="19">
        <v>5150</v>
      </c>
      <c r="N22" s="3"/>
      <c r="O22" s="4">
        <f t="shared" si="0"/>
        <v>3862.5</v>
      </c>
      <c r="P22" s="19">
        <f t="shared" si="0"/>
        <v>5150</v>
      </c>
      <c r="Q22" s="18"/>
      <c r="R22" s="1"/>
      <c r="S22" s="1"/>
      <c r="T22" s="1"/>
      <c r="U22" s="1"/>
      <c r="V22" s="1"/>
      <c r="W22" s="2"/>
      <c r="X22" s="3"/>
      <c r="Y22" s="2"/>
      <c r="Z22" s="3"/>
      <c r="AA22" s="2"/>
      <c r="AB22" s="3"/>
      <c r="AC22" s="2"/>
    </row>
    <row r="23" spans="1:29" x14ac:dyDescent="0.25">
      <c r="A23" s="1"/>
      <c r="B23" s="1"/>
      <c r="C23" s="1"/>
      <c r="D23" s="1" t="s">
        <v>131</v>
      </c>
      <c r="E23" s="1"/>
      <c r="F23" s="2">
        <f>ROUND(SUM(F13:F22),5)</f>
        <v>0</v>
      </c>
      <c r="G23" s="18">
        <f>ROUND(SUM(G13:G22),5)</f>
        <v>0</v>
      </c>
      <c r="H23" s="3"/>
      <c r="I23" s="2">
        <f>ROUND(SUM(I13:I22),5)</f>
        <v>0</v>
      </c>
      <c r="J23" s="18">
        <f>ROUND(SUM(J13:J22),5)</f>
        <v>0</v>
      </c>
      <c r="K23" s="3"/>
      <c r="L23" s="2">
        <f>ROUND(SUM(L13:L22),5)</f>
        <v>4675.1899999999996</v>
      </c>
      <c r="M23" s="18">
        <f>ROUND(SUM(M13:M22),5)</f>
        <v>6590.69</v>
      </c>
      <c r="N23" s="3"/>
      <c r="O23" s="2">
        <f t="shared" si="0"/>
        <v>4675.1899999999996</v>
      </c>
      <c r="P23" s="18">
        <f t="shared" si="0"/>
        <v>6590.69</v>
      </c>
      <c r="Q23" s="18"/>
      <c r="R23" s="1"/>
      <c r="S23" s="1"/>
      <c r="T23" s="1"/>
      <c r="U23" s="1"/>
      <c r="V23" s="1"/>
      <c r="W23" s="2"/>
      <c r="X23" s="3"/>
      <c r="Y23" s="2"/>
      <c r="Z23" s="3"/>
      <c r="AA23" s="2"/>
      <c r="AB23" s="3"/>
      <c r="AC23" s="2"/>
    </row>
    <row r="24" spans="1:29" x14ac:dyDescent="0.25">
      <c r="A24" s="1"/>
      <c r="B24" s="1"/>
      <c r="C24" s="1"/>
      <c r="D24" s="1" t="s">
        <v>165</v>
      </c>
      <c r="E24" s="1"/>
      <c r="F24" s="2"/>
      <c r="G24" s="18"/>
      <c r="H24" s="3"/>
      <c r="I24" s="2"/>
      <c r="J24" s="18"/>
      <c r="K24" s="3"/>
      <c r="L24" s="2"/>
      <c r="M24" s="18"/>
      <c r="N24" s="3"/>
      <c r="O24" s="2">
        <f t="shared" si="0"/>
        <v>0</v>
      </c>
      <c r="P24" s="18">
        <f t="shared" si="0"/>
        <v>0</v>
      </c>
      <c r="Q24" s="18"/>
      <c r="R24" s="1"/>
      <c r="S24" s="1"/>
      <c r="T24" s="1"/>
      <c r="U24" s="1"/>
      <c r="V24" s="1"/>
      <c r="W24" s="2"/>
      <c r="X24" s="3"/>
      <c r="Y24" s="2"/>
      <c r="Z24" s="3"/>
      <c r="AA24" s="2"/>
      <c r="AB24" s="3"/>
      <c r="AC24" s="2"/>
    </row>
    <row r="25" spans="1:29" x14ac:dyDescent="0.25">
      <c r="A25" s="1"/>
      <c r="B25" s="1"/>
      <c r="C25" s="1"/>
      <c r="D25" s="1"/>
      <c r="E25" s="1" t="s">
        <v>166</v>
      </c>
      <c r="F25" s="2">
        <v>0</v>
      </c>
      <c r="G25" s="18">
        <v>0</v>
      </c>
      <c r="H25" s="3"/>
      <c r="I25" s="2">
        <v>0</v>
      </c>
      <c r="J25" s="18">
        <v>0</v>
      </c>
      <c r="K25" s="3"/>
      <c r="L25" s="2">
        <v>199.58</v>
      </c>
      <c r="M25" s="18">
        <v>199.58</v>
      </c>
      <c r="N25" s="3"/>
      <c r="O25" s="2">
        <f t="shared" si="0"/>
        <v>199.58</v>
      </c>
      <c r="P25" s="18">
        <f t="shared" si="0"/>
        <v>199.58</v>
      </c>
      <c r="Q25" s="18"/>
      <c r="R25" s="1"/>
      <c r="S25" s="1"/>
      <c r="T25" s="1"/>
      <c r="U25" s="1"/>
      <c r="V25" s="1"/>
      <c r="W25" s="2"/>
      <c r="X25" s="3"/>
      <c r="Y25" s="2"/>
      <c r="Z25" s="3"/>
      <c r="AA25" s="2"/>
      <c r="AB25" s="3"/>
      <c r="AC25" s="2"/>
    </row>
    <row r="26" spans="1:29" x14ac:dyDescent="0.25">
      <c r="A26" s="1"/>
      <c r="B26" s="1"/>
      <c r="C26" s="1"/>
      <c r="D26" s="1"/>
      <c r="E26" s="1" t="s">
        <v>167</v>
      </c>
      <c r="F26" s="2">
        <v>0</v>
      </c>
      <c r="G26" s="18">
        <v>0</v>
      </c>
      <c r="H26" s="3"/>
      <c r="I26" s="2">
        <v>0</v>
      </c>
      <c r="J26" s="18">
        <v>0</v>
      </c>
      <c r="K26" s="3"/>
      <c r="L26" s="2">
        <v>1403.48</v>
      </c>
      <c r="M26" s="18">
        <v>1403.48</v>
      </c>
      <c r="N26" s="3"/>
      <c r="O26" s="2">
        <f t="shared" si="0"/>
        <v>1403.48</v>
      </c>
      <c r="P26" s="18">
        <f t="shared" si="0"/>
        <v>1403.48</v>
      </c>
      <c r="Q26" s="18"/>
      <c r="R26" s="1"/>
      <c r="S26" s="1"/>
      <c r="T26" s="1"/>
      <c r="U26" s="1"/>
      <c r="V26" s="1"/>
      <c r="W26" s="2"/>
      <c r="X26" s="3"/>
      <c r="Y26" s="2"/>
      <c r="Z26" s="3"/>
      <c r="AA26" s="2"/>
      <c r="AB26" s="3"/>
      <c r="AC26" s="2"/>
    </row>
    <row r="27" spans="1:29" x14ac:dyDescent="0.25">
      <c r="A27" s="1"/>
      <c r="B27" s="1"/>
      <c r="C27" s="1"/>
      <c r="D27" s="1"/>
      <c r="E27" s="1" t="s">
        <v>168</v>
      </c>
      <c r="F27" s="2">
        <v>0</v>
      </c>
      <c r="G27" s="18">
        <v>0</v>
      </c>
      <c r="H27" s="3"/>
      <c r="I27" s="2">
        <v>0</v>
      </c>
      <c r="J27" s="18">
        <v>0</v>
      </c>
      <c r="K27" s="3"/>
      <c r="L27" s="2">
        <v>142.47</v>
      </c>
      <c r="M27" s="18">
        <v>142.47</v>
      </c>
      <c r="N27" s="3"/>
      <c r="O27" s="2">
        <f t="shared" si="0"/>
        <v>142.47</v>
      </c>
      <c r="P27" s="18">
        <f t="shared" si="0"/>
        <v>142.47</v>
      </c>
      <c r="Q27" s="18"/>
      <c r="R27" s="1"/>
      <c r="S27" s="1"/>
      <c r="T27" s="1"/>
      <c r="U27" s="1"/>
      <c r="V27" s="1"/>
      <c r="W27" s="2"/>
      <c r="X27" s="3"/>
      <c r="Y27" s="2"/>
      <c r="Z27" s="3"/>
      <c r="AA27" s="2"/>
      <c r="AB27" s="3"/>
      <c r="AC27" s="2"/>
    </row>
    <row r="28" spans="1:29" x14ac:dyDescent="0.25">
      <c r="A28" s="1"/>
      <c r="B28" s="1"/>
      <c r="C28" s="1"/>
      <c r="D28" s="1"/>
      <c r="E28" s="1" t="s">
        <v>169</v>
      </c>
      <c r="F28" s="2">
        <v>0</v>
      </c>
      <c r="G28" s="18">
        <v>0</v>
      </c>
      <c r="H28" s="3"/>
      <c r="I28" s="2">
        <v>0</v>
      </c>
      <c r="J28" s="18">
        <v>0</v>
      </c>
      <c r="K28" s="3"/>
      <c r="L28" s="2">
        <v>1207.5999999999999</v>
      </c>
      <c r="M28" s="18">
        <v>1207.5999999999999</v>
      </c>
      <c r="N28" s="3"/>
      <c r="O28" s="2">
        <f t="shared" si="0"/>
        <v>1207.5999999999999</v>
      </c>
      <c r="P28" s="18">
        <f t="shared" si="0"/>
        <v>1207.5999999999999</v>
      </c>
      <c r="Q28" s="18"/>
      <c r="R28" s="1"/>
      <c r="S28" s="1"/>
      <c r="T28" s="1"/>
      <c r="U28" s="1"/>
      <c r="V28" s="1"/>
      <c r="W28" s="2"/>
      <c r="X28" s="3"/>
      <c r="Y28" s="2"/>
      <c r="Z28" s="3"/>
      <c r="AA28" s="2"/>
      <c r="AB28" s="3"/>
      <c r="AC28" s="2"/>
    </row>
    <row r="29" spans="1:29" x14ac:dyDescent="0.25">
      <c r="A29" s="1"/>
      <c r="B29" s="1"/>
      <c r="C29" s="1"/>
      <c r="D29" s="1"/>
      <c r="E29" s="1" t="s">
        <v>170</v>
      </c>
      <c r="F29" s="2">
        <v>0</v>
      </c>
      <c r="G29" s="18">
        <v>0</v>
      </c>
      <c r="H29" s="3"/>
      <c r="I29" s="2">
        <v>0</v>
      </c>
      <c r="J29" s="18">
        <v>0</v>
      </c>
      <c r="K29" s="3"/>
      <c r="L29" s="2">
        <v>90.78</v>
      </c>
      <c r="M29" s="18">
        <v>90.78</v>
      </c>
      <c r="N29" s="3"/>
      <c r="O29" s="2">
        <f t="shared" si="0"/>
        <v>90.78</v>
      </c>
      <c r="P29" s="18">
        <f t="shared" si="0"/>
        <v>90.78</v>
      </c>
      <c r="Q29" s="18"/>
      <c r="R29" s="1"/>
      <c r="S29" s="1"/>
      <c r="T29" s="1"/>
      <c r="U29" s="1"/>
      <c r="V29" s="1"/>
      <c r="W29" s="2"/>
      <c r="X29" s="3"/>
      <c r="Y29" s="2"/>
      <c r="Z29" s="3"/>
      <c r="AA29" s="2"/>
      <c r="AB29" s="3"/>
      <c r="AC29" s="2"/>
    </row>
    <row r="30" spans="1:29" x14ac:dyDescent="0.25">
      <c r="A30" s="1"/>
      <c r="B30" s="1"/>
      <c r="C30" s="1"/>
      <c r="D30" s="1"/>
      <c r="E30" s="1" t="s">
        <v>171</v>
      </c>
      <c r="F30" s="2">
        <v>0</v>
      </c>
      <c r="G30" s="18">
        <v>0</v>
      </c>
      <c r="H30" s="3"/>
      <c r="I30" s="2">
        <v>0</v>
      </c>
      <c r="J30" s="18">
        <v>0</v>
      </c>
      <c r="K30" s="3"/>
      <c r="L30" s="2">
        <v>30</v>
      </c>
      <c r="M30" s="18">
        <v>30</v>
      </c>
      <c r="N30" s="3"/>
      <c r="O30" s="2">
        <f t="shared" si="0"/>
        <v>30</v>
      </c>
      <c r="P30" s="18">
        <f t="shared" si="0"/>
        <v>30</v>
      </c>
      <c r="Q30" s="18"/>
      <c r="R30" s="1"/>
      <c r="S30" s="1"/>
      <c r="T30" s="1"/>
      <c r="U30" s="1"/>
      <c r="V30" s="1"/>
      <c r="W30" s="2"/>
      <c r="X30" s="3"/>
      <c r="Y30" s="2"/>
      <c r="Z30" s="3"/>
      <c r="AA30" s="2"/>
      <c r="AB30" s="3"/>
      <c r="AC30" s="2"/>
    </row>
    <row r="31" spans="1:29" x14ac:dyDescent="0.25">
      <c r="A31" s="1"/>
      <c r="B31" s="1"/>
      <c r="C31" s="1"/>
      <c r="D31" s="1"/>
      <c r="E31" s="1" t="s">
        <v>172</v>
      </c>
      <c r="F31" s="2">
        <v>0</v>
      </c>
      <c r="G31" s="18">
        <v>0</v>
      </c>
      <c r="H31" s="3"/>
      <c r="I31" s="2">
        <v>0</v>
      </c>
      <c r="J31" s="18">
        <v>0</v>
      </c>
      <c r="K31" s="3"/>
      <c r="L31" s="2">
        <v>142.85</v>
      </c>
      <c r="M31" s="18">
        <v>142.85</v>
      </c>
      <c r="N31" s="3"/>
      <c r="O31" s="2">
        <f t="shared" si="0"/>
        <v>142.85</v>
      </c>
      <c r="P31" s="18">
        <f t="shared" si="0"/>
        <v>142.85</v>
      </c>
      <c r="Q31" s="18"/>
      <c r="R31" s="1"/>
      <c r="S31" s="1"/>
      <c r="T31" s="1"/>
      <c r="U31" s="1"/>
      <c r="V31" s="1"/>
      <c r="W31" s="2"/>
      <c r="X31" s="3"/>
      <c r="Y31" s="2"/>
      <c r="Z31" s="3"/>
      <c r="AA31" s="2"/>
      <c r="AB31" s="3"/>
      <c r="AC31" s="2"/>
    </row>
    <row r="32" spans="1:29" ht="15.75" thickBot="1" x14ac:dyDescent="0.3">
      <c r="A32" s="1"/>
      <c r="B32" s="1"/>
      <c r="C32" s="1"/>
      <c r="D32" s="1"/>
      <c r="E32" s="1" t="s">
        <v>173</v>
      </c>
      <c r="F32" s="4">
        <v>0</v>
      </c>
      <c r="G32" s="19">
        <v>0</v>
      </c>
      <c r="H32" s="3"/>
      <c r="I32" s="4">
        <v>0</v>
      </c>
      <c r="J32" s="19">
        <v>0</v>
      </c>
      <c r="K32" s="3"/>
      <c r="L32" s="4">
        <v>43.53</v>
      </c>
      <c r="M32" s="19">
        <v>43.53</v>
      </c>
      <c r="N32" s="3"/>
      <c r="O32" s="4">
        <f t="shared" si="0"/>
        <v>43.53</v>
      </c>
      <c r="P32" s="19">
        <f t="shared" si="0"/>
        <v>43.53</v>
      </c>
      <c r="Q32" s="18"/>
      <c r="R32" s="1"/>
      <c r="S32" s="1"/>
      <c r="T32" s="1"/>
      <c r="U32" s="1"/>
      <c r="V32" s="1"/>
      <c r="W32" s="2"/>
      <c r="X32" s="3"/>
      <c r="Y32" s="2"/>
      <c r="Z32" s="3"/>
      <c r="AA32" s="2"/>
      <c r="AB32" s="3"/>
      <c r="AC32" s="2"/>
    </row>
    <row r="33" spans="1:29" x14ac:dyDescent="0.25">
      <c r="A33" s="1"/>
      <c r="B33" s="1"/>
      <c r="C33" s="1"/>
      <c r="D33" s="1" t="s">
        <v>174</v>
      </c>
      <c r="E33" s="1"/>
      <c r="F33" s="2">
        <f>ROUND(SUM(F24:F32),5)</f>
        <v>0</v>
      </c>
      <c r="G33" s="18">
        <f>ROUND(SUM(G24:G32),5)</f>
        <v>0</v>
      </c>
      <c r="H33" s="3"/>
      <c r="I33" s="2">
        <f>ROUND(SUM(I24:I32),5)</f>
        <v>0</v>
      </c>
      <c r="J33" s="18">
        <f>ROUND(SUM(J24:J32),5)</f>
        <v>0</v>
      </c>
      <c r="K33" s="3"/>
      <c r="L33" s="2">
        <f>ROUND(SUM(L24:L32),5)</f>
        <v>3260.29</v>
      </c>
      <c r="M33" s="18">
        <f>ROUND(SUM(M24:M32),5)</f>
        <v>3260.29</v>
      </c>
      <c r="N33" s="3"/>
      <c r="O33" s="2">
        <f t="shared" si="0"/>
        <v>3260.29</v>
      </c>
      <c r="P33" s="18">
        <f t="shared" si="0"/>
        <v>3260.29</v>
      </c>
      <c r="Q33" s="18"/>
      <c r="R33" s="1"/>
      <c r="S33" s="1"/>
      <c r="T33" s="1"/>
      <c r="U33" s="1"/>
      <c r="V33" s="1"/>
      <c r="W33" s="2"/>
      <c r="X33" s="3"/>
      <c r="Y33" s="2"/>
      <c r="Z33" s="3"/>
      <c r="AA33" s="2"/>
      <c r="AB33" s="3"/>
      <c r="AC33" s="2"/>
    </row>
    <row r="34" spans="1:29" x14ac:dyDescent="0.25">
      <c r="A34" s="1"/>
      <c r="B34" s="1"/>
      <c r="C34" s="1"/>
      <c r="D34" s="1" t="s">
        <v>39</v>
      </c>
      <c r="E34" s="1"/>
      <c r="F34" s="2"/>
      <c r="G34" s="18"/>
      <c r="H34" s="3"/>
      <c r="I34" s="2"/>
      <c r="J34" s="18"/>
      <c r="K34" s="3"/>
      <c r="L34" s="2"/>
      <c r="M34" s="18"/>
      <c r="N34" s="3"/>
      <c r="O34" s="2">
        <f t="shared" si="0"/>
        <v>0</v>
      </c>
      <c r="P34" s="18">
        <f t="shared" si="0"/>
        <v>0</v>
      </c>
      <c r="Q34" s="18"/>
      <c r="R34" s="1"/>
      <c r="S34" s="1"/>
      <c r="T34" s="1"/>
      <c r="U34" s="1"/>
      <c r="V34" s="1"/>
      <c r="W34" s="2"/>
      <c r="X34" s="3"/>
      <c r="Y34" s="2"/>
      <c r="Z34" s="3"/>
      <c r="AA34" s="2"/>
      <c r="AB34" s="3"/>
      <c r="AC34" s="2"/>
    </row>
    <row r="35" spans="1:29" x14ac:dyDescent="0.25">
      <c r="A35" s="1"/>
      <c r="B35" s="1"/>
      <c r="C35" s="1"/>
      <c r="D35" s="1"/>
      <c r="E35" s="1" t="s">
        <v>175</v>
      </c>
      <c r="F35" s="2">
        <v>0</v>
      </c>
      <c r="G35" s="18">
        <v>0</v>
      </c>
      <c r="H35" s="3"/>
      <c r="I35" s="2">
        <v>0</v>
      </c>
      <c r="J35" s="18">
        <v>0</v>
      </c>
      <c r="K35" s="3"/>
      <c r="L35" s="2">
        <v>185.08</v>
      </c>
      <c r="M35" s="18">
        <v>185.08</v>
      </c>
      <c r="N35" s="3"/>
      <c r="O35" s="2">
        <f t="shared" si="0"/>
        <v>185.08</v>
      </c>
      <c r="P35" s="18">
        <f t="shared" si="0"/>
        <v>185.08</v>
      </c>
      <c r="Q35" s="18"/>
      <c r="R35" s="1"/>
      <c r="S35" s="1"/>
      <c r="T35" s="1"/>
      <c r="U35" s="1"/>
      <c r="V35" s="1"/>
      <c r="W35" s="2"/>
      <c r="X35" s="3"/>
      <c r="Y35" s="2"/>
      <c r="Z35" s="3"/>
      <c r="AA35" s="2"/>
      <c r="AB35" s="3"/>
      <c r="AC35" s="2"/>
    </row>
    <row r="36" spans="1:29" x14ac:dyDescent="0.25">
      <c r="A36" s="1"/>
      <c r="B36" s="1"/>
      <c r="C36" s="1"/>
      <c r="D36" s="1"/>
      <c r="E36" s="24" t="s">
        <v>176</v>
      </c>
      <c r="F36" s="2">
        <v>0</v>
      </c>
      <c r="G36" s="18">
        <v>0</v>
      </c>
      <c r="H36" s="3"/>
      <c r="I36" s="2">
        <v>0</v>
      </c>
      <c r="J36" s="18">
        <v>0</v>
      </c>
      <c r="K36" s="3"/>
      <c r="L36" s="2">
        <v>0</v>
      </c>
      <c r="M36" s="18">
        <v>1300</v>
      </c>
      <c r="N36" s="3"/>
      <c r="O36" s="2">
        <f t="shared" si="0"/>
        <v>0</v>
      </c>
      <c r="P36" s="18">
        <f t="shared" si="0"/>
        <v>1300</v>
      </c>
      <c r="Q36" s="18"/>
      <c r="R36" s="1"/>
      <c r="S36" s="1"/>
      <c r="T36" s="1"/>
      <c r="U36" s="1"/>
      <c r="V36" s="1"/>
      <c r="W36" s="2"/>
      <c r="X36" s="3"/>
      <c r="Y36" s="2"/>
      <c r="Z36" s="3"/>
      <c r="AA36" s="2"/>
      <c r="AB36" s="3"/>
      <c r="AC36" s="2"/>
    </row>
    <row r="37" spans="1:29" x14ac:dyDescent="0.25">
      <c r="A37" s="1"/>
      <c r="B37" s="1"/>
      <c r="C37" s="1"/>
      <c r="D37" s="1"/>
      <c r="E37" s="1" t="s">
        <v>177</v>
      </c>
      <c r="F37" s="2">
        <v>0</v>
      </c>
      <c r="G37" s="18">
        <v>0</v>
      </c>
      <c r="H37" s="3"/>
      <c r="I37" s="2">
        <v>0</v>
      </c>
      <c r="J37" s="18">
        <v>0</v>
      </c>
      <c r="K37" s="3"/>
      <c r="L37" s="2">
        <v>499.99</v>
      </c>
      <c r="M37" s="18">
        <v>499.99</v>
      </c>
      <c r="N37" s="3"/>
      <c r="O37" s="2">
        <f t="shared" si="0"/>
        <v>499.99</v>
      </c>
      <c r="P37" s="18">
        <f t="shared" si="0"/>
        <v>499.99</v>
      </c>
      <c r="Q37" s="18"/>
      <c r="R37" s="1"/>
      <c r="S37" s="1"/>
      <c r="T37" s="1"/>
      <c r="U37" s="1"/>
      <c r="V37" s="1"/>
      <c r="W37" s="2"/>
      <c r="X37" s="3"/>
      <c r="Y37" s="2"/>
      <c r="Z37" s="3"/>
      <c r="AA37" s="2"/>
      <c r="AB37" s="3"/>
      <c r="AC37" s="2"/>
    </row>
    <row r="38" spans="1:29" ht="15.75" thickBot="1" x14ac:dyDescent="0.3">
      <c r="A38" s="1"/>
      <c r="B38" s="1"/>
      <c r="C38" s="1"/>
      <c r="D38" s="1"/>
      <c r="E38" s="1" t="s">
        <v>178</v>
      </c>
      <c r="F38" s="4">
        <v>0</v>
      </c>
      <c r="G38" s="19">
        <v>0</v>
      </c>
      <c r="H38" s="3"/>
      <c r="I38" s="4">
        <v>0</v>
      </c>
      <c r="J38" s="19">
        <v>0</v>
      </c>
      <c r="K38" s="3"/>
      <c r="L38" s="4">
        <v>499.25</v>
      </c>
      <c r="M38" s="19">
        <v>499.25</v>
      </c>
      <c r="N38" s="3"/>
      <c r="O38" s="4">
        <f t="shared" si="0"/>
        <v>499.25</v>
      </c>
      <c r="P38" s="19">
        <f t="shared" si="0"/>
        <v>499.25</v>
      </c>
      <c r="Q38" s="18"/>
      <c r="R38" s="1"/>
      <c r="S38" s="1"/>
      <c r="T38" s="1"/>
      <c r="U38" s="1"/>
      <c r="V38" s="1"/>
      <c r="W38" s="2"/>
      <c r="X38" s="3"/>
      <c r="Y38" s="2"/>
      <c r="Z38" s="3"/>
      <c r="AA38" s="2"/>
      <c r="AB38" s="3"/>
      <c r="AC38" s="2"/>
    </row>
    <row r="39" spans="1:29" x14ac:dyDescent="0.25">
      <c r="A39" s="1"/>
      <c r="B39" s="1"/>
      <c r="C39" s="1"/>
      <c r="D39" s="1" t="s">
        <v>68</v>
      </c>
      <c r="E39" s="1"/>
      <c r="F39" s="2">
        <f>ROUND(SUM(F34:F38),5)</f>
        <v>0</v>
      </c>
      <c r="G39" s="18">
        <f>ROUND(SUM(G34:G38),5)</f>
        <v>0</v>
      </c>
      <c r="H39" s="3"/>
      <c r="I39" s="2">
        <f>ROUND(SUM(I34:I38),5)</f>
        <v>0</v>
      </c>
      <c r="J39" s="18">
        <f>ROUND(SUM(J34:J38),5)</f>
        <v>0</v>
      </c>
      <c r="K39" s="3"/>
      <c r="L39" s="2">
        <f>ROUND(SUM(L34:L38),5)</f>
        <v>1184.32</v>
      </c>
      <c r="M39" s="18">
        <f>ROUND(SUM(M34:M38),5)</f>
        <v>2484.3200000000002</v>
      </c>
      <c r="N39" s="3"/>
      <c r="O39" s="2">
        <f t="shared" si="0"/>
        <v>1184.32</v>
      </c>
      <c r="P39" s="18">
        <f t="shared" si="0"/>
        <v>2484.3200000000002</v>
      </c>
      <c r="Q39" s="18"/>
      <c r="R39" s="1"/>
      <c r="S39" s="1"/>
      <c r="T39" s="1"/>
      <c r="U39" s="1"/>
      <c r="V39" s="1"/>
      <c r="W39" s="2"/>
      <c r="X39" s="3"/>
      <c r="Y39" s="2"/>
      <c r="Z39" s="3"/>
      <c r="AA39" s="2"/>
      <c r="AB39" s="3"/>
      <c r="AC39" s="2"/>
    </row>
    <row r="40" spans="1:29" x14ac:dyDescent="0.25">
      <c r="A40" s="1"/>
      <c r="B40" s="1"/>
      <c r="C40" s="1"/>
      <c r="D40" s="1" t="s">
        <v>179</v>
      </c>
      <c r="E40" s="1"/>
      <c r="F40" s="2"/>
      <c r="G40" s="18"/>
      <c r="H40" s="3"/>
      <c r="I40" s="2"/>
      <c r="J40" s="18"/>
      <c r="K40" s="3"/>
      <c r="L40" s="2"/>
      <c r="M40" s="18"/>
      <c r="N40" s="3"/>
      <c r="O40" s="2"/>
      <c r="P40" s="18"/>
      <c r="Q40" s="18"/>
      <c r="R40" s="1"/>
      <c r="S40" s="1"/>
      <c r="T40" s="1"/>
      <c r="U40" s="1"/>
      <c r="V40" s="1"/>
      <c r="W40" s="2"/>
      <c r="X40" s="3"/>
      <c r="Y40" s="2"/>
      <c r="Z40" s="3"/>
      <c r="AA40" s="2"/>
      <c r="AB40" s="3"/>
      <c r="AC40" s="2"/>
    </row>
    <row r="41" spans="1:29" x14ac:dyDescent="0.25">
      <c r="A41" s="1"/>
      <c r="B41" s="1"/>
      <c r="C41" s="1"/>
      <c r="D41" s="1"/>
      <c r="E41" s="1" t="s">
        <v>180</v>
      </c>
      <c r="F41" s="2">
        <v>0</v>
      </c>
      <c r="G41" s="18">
        <v>0</v>
      </c>
      <c r="H41" s="3"/>
      <c r="I41" s="2">
        <v>0</v>
      </c>
      <c r="J41" s="18">
        <v>0</v>
      </c>
      <c r="K41" s="3"/>
      <c r="L41" s="43">
        <v>428.61</v>
      </c>
      <c r="M41" s="44">
        <v>428.61</v>
      </c>
      <c r="N41" s="3"/>
      <c r="O41" s="2">
        <f t="shared" si="0"/>
        <v>428.61</v>
      </c>
      <c r="P41" s="18">
        <f t="shared" si="0"/>
        <v>428.61</v>
      </c>
      <c r="Q41" s="18"/>
      <c r="R41" s="1"/>
      <c r="S41" s="1"/>
      <c r="T41" s="1"/>
      <c r="U41" s="1"/>
      <c r="V41" s="1"/>
      <c r="W41" s="2"/>
      <c r="X41" s="3"/>
      <c r="Y41" s="2"/>
      <c r="Z41" s="3"/>
      <c r="AA41" s="2"/>
      <c r="AB41" s="3"/>
      <c r="AC41" s="2"/>
    </row>
    <row r="42" spans="1:29" x14ac:dyDescent="0.25">
      <c r="A42" s="1"/>
      <c r="B42" s="1"/>
      <c r="C42" s="1"/>
      <c r="D42" s="1"/>
      <c r="E42" s="1" t="s">
        <v>72</v>
      </c>
      <c r="F42" s="2">
        <v>0</v>
      </c>
      <c r="G42" s="18">
        <v>0</v>
      </c>
      <c r="H42" s="3"/>
      <c r="I42" s="2">
        <v>0</v>
      </c>
      <c r="J42" s="18">
        <v>0</v>
      </c>
      <c r="K42" s="3"/>
      <c r="L42" s="43">
        <v>240.26</v>
      </c>
      <c r="M42" s="44">
        <v>240.26</v>
      </c>
      <c r="N42" s="3"/>
      <c r="O42" s="2">
        <f t="shared" si="0"/>
        <v>240.26</v>
      </c>
      <c r="P42" s="18">
        <f t="shared" si="0"/>
        <v>240.26</v>
      </c>
      <c r="Q42" s="18"/>
      <c r="R42" s="1"/>
      <c r="S42" s="1"/>
      <c r="T42" s="1"/>
      <c r="U42" s="1"/>
      <c r="V42" s="1"/>
      <c r="W42" s="2"/>
      <c r="X42" s="3"/>
      <c r="Y42" s="2"/>
      <c r="Z42" s="3"/>
      <c r="AA42" s="2"/>
      <c r="AB42" s="3"/>
      <c r="AC42" s="2"/>
    </row>
    <row r="43" spans="1:29" x14ac:dyDescent="0.25">
      <c r="A43" s="1"/>
      <c r="B43" s="1"/>
      <c r="C43" s="1"/>
      <c r="D43" s="1"/>
      <c r="E43" s="1" t="s">
        <v>73</v>
      </c>
      <c r="F43" s="2">
        <v>0</v>
      </c>
      <c r="G43" s="18">
        <v>0</v>
      </c>
      <c r="H43" s="3"/>
      <c r="I43" s="2">
        <v>0</v>
      </c>
      <c r="J43" s="18">
        <v>0</v>
      </c>
      <c r="K43" s="3"/>
      <c r="L43" s="43">
        <v>438.13</v>
      </c>
      <c r="M43" s="44">
        <v>438.13</v>
      </c>
      <c r="N43" s="3"/>
      <c r="O43" s="2">
        <f t="shared" si="0"/>
        <v>438.13</v>
      </c>
      <c r="P43" s="18">
        <f t="shared" si="0"/>
        <v>438.13</v>
      </c>
      <c r="Q43" s="18"/>
      <c r="R43" s="1"/>
      <c r="S43" s="1"/>
      <c r="T43" s="1"/>
      <c r="U43" s="1"/>
      <c r="V43" s="1"/>
      <c r="W43" s="2"/>
      <c r="X43" s="3"/>
      <c r="Y43" s="2"/>
      <c r="Z43" s="3"/>
      <c r="AA43" s="2"/>
      <c r="AB43" s="3"/>
      <c r="AC43" s="2"/>
    </row>
    <row r="44" spans="1:29" ht="15.75" thickBot="1" x14ac:dyDescent="0.3">
      <c r="A44" s="1"/>
      <c r="B44" s="1"/>
      <c r="C44" s="1"/>
      <c r="D44" s="1"/>
      <c r="E44" s="1" t="s">
        <v>181</v>
      </c>
      <c r="F44" s="4">
        <v>0</v>
      </c>
      <c r="G44" s="19">
        <v>0</v>
      </c>
      <c r="H44" s="3"/>
      <c r="I44" s="4">
        <v>0</v>
      </c>
      <c r="J44" s="19">
        <v>0</v>
      </c>
      <c r="K44" s="3"/>
      <c r="L44" s="45">
        <v>2008.85</v>
      </c>
      <c r="M44" s="46">
        <v>2008.85</v>
      </c>
      <c r="N44" s="3"/>
      <c r="O44" s="4">
        <f t="shared" si="0"/>
        <v>2008.85</v>
      </c>
      <c r="P44" s="19">
        <f t="shared" si="0"/>
        <v>2008.85</v>
      </c>
      <c r="Q44" s="18"/>
      <c r="R44" s="1"/>
      <c r="S44" s="1"/>
      <c r="T44" s="1"/>
      <c r="U44" s="1"/>
      <c r="V44" s="1"/>
      <c r="W44" s="2"/>
      <c r="X44" s="3"/>
      <c r="Y44" s="2"/>
      <c r="Z44" s="3"/>
      <c r="AA44" s="2"/>
      <c r="AB44" s="3"/>
      <c r="AC44" s="2"/>
    </row>
    <row r="45" spans="1:29" x14ac:dyDescent="0.25">
      <c r="A45" s="1"/>
      <c r="B45" s="1"/>
      <c r="C45" s="1"/>
      <c r="D45" s="1" t="s">
        <v>182</v>
      </c>
      <c r="E45" s="1"/>
      <c r="F45" s="2">
        <v>0</v>
      </c>
      <c r="G45" s="18">
        <v>0</v>
      </c>
      <c r="H45" s="3"/>
      <c r="I45" s="2">
        <v>0</v>
      </c>
      <c r="J45" s="18">
        <v>0</v>
      </c>
      <c r="K45" s="3"/>
      <c r="L45" s="2">
        <f>SUM(L41:L44)</f>
        <v>3115.85</v>
      </c>
      <c r="M45" s="18">
        <f>SUM(M41:M44)</f>
        <v>3115.85</v>
      </c>
      <c r="N45" s="3"/>
      <c r="O45" s="2">
        <f>F45+I45+L45</f>
        <v>3115.85</v>
      </c>
      <c r="P45" s="18">
        <f>G45+J45+M45</f>
        <v>3115.85</v>
      </c>
      <c r="Q45" s="18"/>
      <c r="R45" s="1"/>
      <c r="S45" s="1"/>
      <c r="T45" s="1"/>
      <c r="U45" s="1"/>
      <c r="V45" s="1"/>
      <c r="W45" s="2"/>
      <c r="X45" s="3"/>
      <c r="Y45" s="2"/>
      <c r="Z45" s="3"/>
      <c r="AA45" s="2"/>
      <c r="AB45" s="3"/>
      <c r="AC45" s="2"/>
    </row>
    <row r="46" spans="1:29" x14ac:dyDescent="0.25">
      <c r="A46" s="1"/>
      <c r="B46" s="1"/>
      <c r="C46" s="1"/>
      <c r="D46" s="1" t="s">
        <v>183</v>
      </c>
      <c r="E46" s="1"/>
      <c r="F46" s="2">
        <v>0</v>
      </c>
      <c r="G46" s="18">
        <v>0</v>
      </c>
      <c r="H46" s="3"/>
      <c r="I46" s="2">
        <v>20</v>
      </c>
      <c r="J46" s="18">
        <v>20</v>
      </c>
      <c r="K46" s="3"/>
      <c r="L46" s="2">
        <v>0</v>
      </c>
      <c r="M46" s="18">
        <v>0</v>
      </c>
      <c r="N46" s="3"/>
      <c r="O46" s="2">
        <f t="shared" si="0"/>
        <v>20</v>
      </c>
      <c r="P46" s="18">
        <f t="shared" si="0"/>
        <v>20</v>
      </c>
      <c r="Q46" s="18"/>
      <c r="R46" s="1"/>
      <c r="S46" s="1"/>
      <c r="T46" s="1"/>
      <c r="U46" s="1"/>
      <c r="V46" s="1"/>
      <c r="W46" s="2"/>
      <c r="X46" s="3"/>
      <c r="Y46" s="2"/>
      <c r="Z46" s="3"/>
      <c r="AA46" s="2"/>
      <c r="AB46" s="3"/>
      <c r="AC46" s="2"/>
    </row>
    <row r="47" spans="1:29" x14ac:dyDescent="0.25">
      <c r="A47" s="1"/>
      <c r="B47" s="1"/>
      <c r="C47" s="1"/>
      <c r="D47" s="1"/>
      <c r="E47" s="24" t="s">
        <v>184</v>
      </c>
      <c r="F47" s="2">
        <v>0</v>
      </c>
      <c r="G47" s="18">
        <v>2076.1999999999998</v>
      </c>
      <c r="H47" s="3"/>
      <c r="I47" s="2">
        <v>0</v>
      </c>
      <c r="J47" s="18">
        <v>0</v>
      </c>
      <c r="K47" s="3"/>
      <c r="L47" s="2">
        <v>0</v>
      </c>
      <c r="M47" s="18">
        <v>0</v>
      </c>
      <c r="N47" s="3"/>
      <c r="O47" s="2">
        <f t="shared" si="0"/>
        <v>0</v>
      </c>
      <c r="P47" s="18">
        <f t="shared" si="0"/>
        <v>2076.1999999999998</v>
      </c>
      <c r="Q47" s="18"/>
      <c r="R47" s="1"/>
      <c r="S47" s="1"/>
      <c r="T47" s="1"/>
      <c r="U47" s="1"/>
      <c r="V47" s="1"/>
      <c r="W47" s="2"/>
      <c r="X47" s="3"/>
      <c r="Y47" s="2"/>
      <c r="Z47" s="3"/>
      <c r="AA47" s="2"/>
      <c r="AB47" s="3"/>
      <c r="AC47" s="2"/>
    </row>
    <row r="48" spans="1:29" x14ac:dyDescent="0.25">
      <c r="A48" s="1"/>
      <c r="B48" s="1"/>
      <c r="C48" s="1"/>
      <c r="D48" s="1" t="s">
        <v>185</v>
      </c>
      <c r="E48" s="1"/>
      <c r="F48" s="2">
        <v>452.04</v>
      </c>
      <c r="G48" s="18">
        <v>452.04</v>
      </c>
      <c r="H48" s="3"/>
      <c r="I48" s="2">
        <v>398.14</v>
      </c>
      <c r="J48" s="18">
        <v>398.14</v>
      </c>
      <c r="K48" s="3"/>
      <c r="L48" s="2">
        <v>0</v>
      </c>
      <c r="M48" s="18">
        <v>0</v>
      </c>
      <c r="N48" s="3"/>
      <c r="O48" s="2">
        <f t="shared" si="0"/>
        <v>850.18000000000006</v>
      </c>
      <c r="P48" s="18">
        <f t="shared" si="0"/>
        <v>850.18000000000006</v>
      </c>
      <c r="Q48" s="18"/>
      <c r="R48" s="1"/>
      <c r="S48" s="1"/>
      <c r="T48" s="1"/>
      <c r="U48" s="1"/>
      <c r="V48" s="1"/>
      <c r="W48" s="2"/>
      <c r="X48" s="3"/>
      <c r="Y48" s="2"/>
      <c r="Z48" s="3"/>
      <c r="AA48" s="2"/>
      <c r="AB48" s="3"/>
      <c r="AC48" s="2"/>
    </row>
    <row r="49" spans="1:29" x14ac:dyDescent="0.25">
      <c r="A49" s="1"/>
      <c r="B49" s="1"/>
      <c r="C49" s="1"/>
      <c r="D49" s="1" t="s">
        <v>82</v>
      </c>
      <c r="E49" s="1"/>
      <c r="F49" s="2">
        <v>0</v>
      </c>
      <c r="G49" s="18">
        <v>0</v>
      </c>
      <c r="H49" s="3"/>
      <c r="I49" s="2">
        <v>300.87</v>
      </c>
      <c r="J49" s="18">
        <v>300.87</v>
      </c>
      <c r="K49" s="3"/>
      <c r="L49" s="2">
        <v>0</v>
      </c>
      <c r="M49" s="18">
        <v>0</v>
      </c>
      <c r="N49" s="3"/>
      <c r="O49" s="2">
        <f t="shared" si="0"/>
        <v>300.87</v>
      </c>
      <c r="P49" s="18">
        <f t="shared" si="0"/>
        <v>300.87</v>
      </c>
      <c r="Q49" s="18"/>
      <c r="R49" s="1"/>
      <c r="S49" s="1"/>
      <c r="T49" s="1"/>
      <c r="U49" s="1"/>
      <c r="V49" s="1"/>
      <c r="W49" s="2"/>
      <c r="X49" s="3"/>
      <c r="Y49" s="2"/>
      <c r="Z49" s="3"/>
      <c r="AA49" s="2"/>
      <c r="AB49" s="3"/>
      <c r="AC49" s="2"/>
    </row>
    <row r="50" spans="1:29" x14ac:dyDescent="0.25">
      <c r="A50" s="1"/>
      <c r="B50" s="1"/>
      <c r="C50" s="1"/>
      <c r="D50" s="1" t="s">
        <v>144</v>
      </c>
      <c r="E50" s="1"/>
      <c r="F50" s="2">
        <v>179.74</v>
      </c>
      <c r="G50" s="18">
        <v>0</v>
      </c>
      <c r="H50" s="3"/>
      <c r="I50" s="2">
        <v>0</v>
      </c>
      <c r="J50" s="18">
        <v>0</v>
      </c>
      <c r="K50" s="3"/>
      <c r="L50" s="2">
        <v>0</v>
      </c>
      <c r="M50" s="18">
        <v>0</v>
      </c>
      <c r="N50" s="3"/>
      <c r="O50" s="2">
        <f t="shared" si="0"/>
        <v>179.74</v>
      </c>
      <c r="P50" s="18">
        <f t="shared" si="0"/>
        <v>0</v>
      </c>
      <c r="Q50" s="18"/>
      <c r="R50" s="1"/>
      <c r="S50" s="1"/>
      <c r="T50" s="1"/>
      <c r="U50" s="1"/>
      <c r="V50" s="1"/>
      <c r="W50" s="2"/>
      <c r="X50" s="3"/>
      <c r="Y50" s="2"/>
      <c r="Z50" s="3"/>
      <c r="AA50" s="2"/>
      <c r="AB50" s="3"/>
      <c r="AC50" s="2"/>
    </row>
    <row r="51" spans="1:29" x14ac:dyDescent="0.25">
      <c r="A51" s="1"/>
      <c r="B51" s="1"/>
      <c r="C51" s="1"/>
      <c r="D51" s="1" t="s">
        <v>186</v>
      </c>
      <c r="E51" s="1"/>
      <c r="F51" s="2">
        <v>0</v>
      </c>
      <c r="G51" s="18">
        <v>0</v>
      </c>
      <c r="H51" s="3"/>
      <c r="I51" s="2">
        <v>2060</v>
      </c>
      <c r="J51" s="18">
        <v>2060</v>
      </c>
      <c r="K51" s="3"/>
      <c r="L51" s="2">
        <v>0</v>
      </c>
      <c r="M51" s="18">
        <v>0</v>
      </c>
      <c r="N51" s="3"/>
      <c r="O51" s="2">
        <f t="shared" si="0"/>
        <v>2060</v>
      </c>
      <c r="P51" s="18">
        <f t="shared" si="0"/>
        <v>2060</v>
      </c>
      <c r="Q51" s="18"/>
      <c r="R51" s="1"/>
      <c r="S51" s="1"/>
      <c r="T51" s="1"/>
      <c r="U51" s="1"/>
      <c r="V51" s="1"/>
      <c r="W51" s="2"/>
      <c r="X51" s="3"/>
      <c r="Y51" s="2"/>
      <c r="Z51" s="3"/>
      <c r="AA51" s="2"/>
      <c r="AB51" s="3"/>
      <c r="AC51" s="2"/>
    </row>
    <row r="52" spans="1:29" x14ac:dyDescent="0.25">
      <c r="A52" s="1"/>
      <c r="B52" s="1"/>
      <c r="C52" s="1"/>
      <c r="D52" s="1" t="s">
        <v>187</v>
      </c>
      <c r="E52" s="1"/>
      <c r="F52" s="2">
        <v>0</v>
      </c>
      <c r="G52" s="18">
        <v>0</v>
      </c>
      <c r="H52" s="3"/>
      <c r="I52" s="2">
        <v>635</v>
      </c>
      <c r="J52" s="18">
        <v>635</v>
      </c>
      <c r="K52" s="3"/>
      <c r="L52" s="2">
        <v>0</v>
      </c>
      <c r="M52" s="18">
        <v>0</v>
      </c>
      <c r="N52" s="3"/>
      <c r="O52" s="2">
        <f t="shared" si="0"/>
        <v>635</v>
      </c>
      <c r="P52" s="18">
        <f t="shared" si="0"/>
        <v>635</v>
      </c>
      <c r="Q52" s="18"/>
      <c r="R52" s="1"/>
      <c r="S52" s="1"/>
      <c r="T52" s="1"/>
      <c r="U52" s="1"/>
      <c r="V52" s="1"/>
      <c r="W52" s="2"/>
      <c r="X52" s="3"/>
      <c r="Y52" s="2"/>
      <c r="Z52" s="3"/>
      <c r="AA52" s="2"/>
      <c r="AB52" s="3"/>
      <c r="AC52" s="2"/>
    </row>
    <row r="53" spans="1:29" x14ac:dyDescent="0.25">
      <c r="A53" s="1"/>
      <c r="B53" s="1"/>
      <c r="C53" s="1"/>
      <c r="D53" s="1" t="s">
        <v>188</v>
      </c>
      <c r="E53" s="1"/>
      <c r="F53" s="2">
        <v>0</v>
      </c>
      <c r="G53" s="18">
        <v>0</v>
      </c>
      <c r="H53" s="3"/>
      <c r="I53" s="2">
        <v>189.54</v>
      </c>
      <c r="J53" s="18">
        <v>189.54</v>
      </c>
      <c r="K53" s="3"/>
      <c r="L53" s="2">
        <v>0</v>
      </c>
      <c r="M53" s="18">
        <v>0</v>
      </c>
      <c r="N53" s="3"/>
      <c r="O53" s="2">
        <f t="shared" si="0"/>
        <v>189.54</v>
      </c>
      <c r="P53" s="18">
        <f t="shared" si="0"/>
        <v>189.54</v>
      </c>
      <c r="Q53" s="18"/>
      <c r="R53" s="1"/>
      <c r="S53" s="1"/>
      <c r="T53" s="1"/>
      <c r="U53" s="1"/>
      <c r="V53" s="1"/>
      <c r="W53" s="2"/>
      <c r="X53" s="3"/>
      <c r="Y53" s="2"/>
      <c r="Z53" s="3"/>
      <c r="AA53" s="2"/>
      <c r="AB53" s="3"/>
      <c r="AC53" s="2"/>
    </row>
    <row r="54" spans="1:29" x14ac:dyDescent="0.25">
      <c r="A54" s="1"/>
      <c r="B54" s="1"/>
      <c r="C54" s="1"/>
      <c r="D54" s="1" t="s">
        <v>189</v>
      </c>
      <c r="E54" s="1"/>
      <c r="F54" s="2">
        <v>0</v>
      </c>
      <c r="G54" s="18">
        <v>0</v>
      </c>
      <c r="H54" s="3"/>
      <c r="I54" s="2">
        <v>159.41999999999999</v>
      </c>
      <c r="J54" s="18">
        <v>159.41999999999999</v>
      </c>
      <c r="K54" s="3"/>
      <c r="L54" s="2">
        <v>0</v>
      </c>
      <c r="M54" s="18">
        <v>0</v>
      </c>
      <c r="N54" s="3"/>
      <c r="O54" s="2">
        <f t="shared" si="0"/>
        <v>159.41999999999999</v>
      </c>
      <c r="P54" s="18">
        <f t="shared" si="0"/>
        <v>159.41999999999999</v>
      </c>
      <c r="Q54" s="18"/>
      <c r="R54" s="1"/>
      <c r="S54" s="1"/>
      <c r="T54" s="1"/>
      <c r="U54" s="1"/>
      <c r="V54" s="1"/>
      <c r="W54" s="2"/>
      <c r="X54" s="3"/>
      <c r="Y54" s="2"/>
      <c r="Z54" s="3"/>
      <c r="AA54" s="2"/>
      <c r="AB54" s="3"/>
      <c r="AC54" s="2"/>
    </row>
    <row r="55" spans="1:29" x14ac:dyDescent="0.25">
      <c r="A55" s="1"/>
      <c r="B55" s="1"/>
      <c r="C55" s="1"/>
      <c r="D55" s="1" t="s">
        <v>190</v>
      </c>
      <c r="E55" s="24"/>
      <c r="F55" s="2">
        <v>2021.32</v>
      </c>
      <c r="G55" s="18">
        <v>0</v>
      </c>
      <c r="H55" s="3"/>
      <c r="I55" s="2">
        <v>0</v>
      </c>
      <c r="J55" s="18">
        <v>0</v>
      </c>
      <c r="K55" s="3"/>
      <c r="L55" s="2">
        <v>0</v>
      </c>
      <c r="M55" s="18">
        <v>0</v>
      </c>
      <c r="N55" s="3"/>
      <c r="O55" s="2">
        <f t="shared" si="0"/>
        <v>2021.32</v>
      </c>
      <c r="P55" s="18">
        <f t="shared" si="0"/>
        <v>0</v>
      </c>
      <c r="Q55" s="18"/>
      <c r="R55" s="1"/>
      <c r="S55" s="1"/>
      <c r="T55" s="1"/>
      <c r="U55" s="1"/>
      <c r="V55" s="1"/>
      <c r="W55" s="2"/>
      <c r="X55" s="3"/>
      <c r="Y55" s="2"/>
      <c r="Z55" s="3"/>
      <c r="AA55" s="2"/>
      <c r="AB55" s="3"/>
      <c r="AC55" s="2"/>
    </row>
    <row r="56" spans="1:29" x14ac:dyDescent="0.25">
      <c r="A56" s="1"/>
      <c r="B56" s="1"/>
      <c r="C56" s="1"/>
      <c r="D56" s="1" t="s">
        <v>191</v>
      </c>
      <c r="E56" s="1"/>
      <c r="F56" s="2">
        <v>0</v>
      </c>
      <c r="G56" s="18">
        <v>0</v>
      </c>
      <c r="H56" s="3"/>
      <c r="I56" s="2">
        <v>74477.5</v>
      </c>
      <c r="J56" s="18">
        <v>74477.5</v>
      </c>
      <c r="K56" s="3"/>
      <c r="L56" s="2">
        <v>0</v>
      </c>
      <c r="M56" s="18">
        <v>0</v>
      </c>
      <c r="N56" s="3"/>
      <c r="O56" s="2">
        <f t="shared" si="0"/>
        <v>74477.5</v>
      </c>
      <c r="P56" s="18">
        <f t="shared" si="0"/>
        <v>74477.5</v>
      </c>
      <c r="Q56" s="18"/>
      <c r="R56" s="1"/>
      <c r="S56" s="1"/>
      <c r="T56" s="1"/>
      <c r="U56" s="1"/>
      <c r="V56" s="1"/>
      <c r="W56" s="2"/>
      <c r="X56" s="3"/>
      <c r="Y56" s="2"/>
      <c r="Z56" s="3"/>
      <c r="AA56" s="2"/>
      <c r="AB56" s="3"/>
      <c r="AC56" s="2"/>
    </row>
    <row r="57" spans="1:29" x14ac:dyDescent="0.25">
      <c r="A57" s="1"/>
      <c r="B57" s="1"/>
      <c r="C57" s="1"/>
      <c r="D57" s="1" t="s">
        <v>192</v>
      </c>
      <c r="E57" s="1"/>
      <c r="F57" s="2">
        <v>0</v>
      </c>
      <c r="G57" s="18">
        <v>0</v>
      </c>
      <c r="H57" s="3"/>
      <c r="I57" s="2">
        <v>198.63</v>
      </c>
      <c r="J57" s="18">
        <v>198.63</v>
      </c>
      <c r="K57" s="3"/>
      <c r="L57" s="2">
        <v>0</v>
      </c>
      <c r="M57" s="18">
        <v>0</v>
      </c>
      <c r="N57" s="3"/>
      <c r="O57" s="2">
        <f t="shared" si="0"/>
        <v>198.63</v>
      </c>
      <c r="P57" s="18">
        <f t="shared" si="0"/>
        <v>198.63</v>
      </c>
      <c r="Q57" s="18"/>
      <c r="R57" s="1"/>
      <c r="S57" s="1"/>
      <c r="T57" s="1"/>
      <c r="U57" s="1"/>
      <c r="V57" s="1"/>
      <c r="W57" s="2"/>
      <c r="X57" s="3"/>
      <c r="Y57" s="2"/>
      <c r="Z57" s="3"/>
      <c r="AA57" s="2"/>
      <c r="AB57" s="3"/>
      <c r="AC57" s="2"/>
    </row>
    <row r="58" spans="1:29" x14ac:dyDescent="0.25">
      <c r="A58" s="1"/>
      <c r="B58" s="1"/>
      <c r="C58" s="1"/>
      <c r="D58" s="1" t="s">
        <v>193</v>
      </c>
      <c r="E58" s="1"/>
      <c r="F58" s="2">
        <v>193.4</v>
      </c>
      <c r="G58" s="18">
        <v>193.4</v>
      </c>
      <c r="H58" s="3"/>
      <c r="I58" s="2">
        <v>335.18</v>
      </c>
      <c r="J58" s="18">
        <v>335.18</v>
      </c>
      <c r="K58" s="3"/>
      <c r="L58" s="2">
        <v>0</v>
      </c>
      <c r="M58" s="18">
        <v>0</v>
      </c>
      <c r="N58" s="3"/>
      <c r="O58" s="2">
        <f t="shared" si="0"/>
        <v>528.58000000000004</v>
      </c>
      <c r="P58" s="18">
        <f t="shared" si="0"/>
        <v>528.58000000000004</v>
      </c>
      <c r="Q58" s="18"/>
      <c r="R58" s="1"/>
      <c r="S58" s="1"/>
      <c r="T58" s="1"/>
      <c r="U58" s="1"/>
      <c r="V58" s="1"/>
      <c r="W58" s="2"/>
      <c r="X58" s="3"/>
      <c r="Y58" s="2"/>
      <c r="Z58" s="3"/>
      <c r="AA58" s="2"/>
      <c r="AB58" s="3"/>
      <c r="AC58" s="2"/>
    </row>
    <row r="59" spans="1:29" x14ac:dyDescent="0.25">
      <c r="A59" s="1"/>
      <c r="B59" s="1"/>
      <c r="C59" s="1"/>
      <c r="D59" s="1" t="s">
        <v>87</v>
      </c>
      <c r="E59" s="1"/>
      <c r="F59" s="2">
        <v>0</v>
      </c>
      <c r="G59" s="18">
        <v>0</v>
      </c>
      <c r="H59" s="3"/>
      <c r="I59" s="2">
        <v>1936.81</v>
      </c>
      <c r="J59" s="18">
        <v>1936.81</v>
      </c>
      <c r="K59" s="3"/>
      <c r="L59" s="2">
        <v>0</v>
      </c>
      <c r="M59" s="18">
        <v>0</v>
      </c>
      <c r="N59" s="3"/>
      <c r="O59" s="2">
        <f t="shared" si="0"/>
        <v>1936.81</v>
      </c>
      <c r="P59" s="18">
        <f t="shared" si="0"/>
        <v>1936.81</v>
      </c>
      <c r="Q59" s="18"/>
      <c r="R59" s="1"/>
      <c r="S59" s="1"/>
      <c r="T59" s="1"/>
      <c r="U59" s="1"/>
      <c r="V59" s="1"/>
      <c r="W59" s="2"/>
      <c r="X59" s="3"/>
      <c r="Y59" s="2"/>
      <c r="Z59" s="3"/>
      <c r="AA59" s="2"/>
      <c r="AB59" s="3"/>
      <c r="AC59" s="2"/>
    </row>
    <row r="60" spans="1:29" x14ac:dyDescent="0.25">
      <c r="A60" s="1"/>
      <c r="B60" s="1"/>
      <c r="C60" s="1"/>
      <c r="D60" s="1" t="s">
        <v>145</v>
      </c>
      <c r="E60" s="24"/>
      <c r="F60" s="2">
        <v>342.12</v>
      </c>
      <c r="G60" s="18">
        <v>0</v>
      </c>
      <c r="H60" s="3"/>
      <c r="I60" s="2">
        <v>411.11</v>
      </c>
      <c r="J60" s="18">
        <v>411.11</v>
      </c>
      <c r="K60" s="3"/>
      <c r="L60" s="2">
        <v>0</v>
      </c>
      <c r="M60" s="18">
        <v>0</v>
      </c>
      <c r="N60" s="3"/>
      <c r="O60" s="2">
        <f t="shared" si="0"/>
        <v>753.23</v>
      </c>
      <c r="P60" s="18">
        <f t="shared" si="0"/>
        <v>411.11</v>
      </c>
      <c r="Q60" s="18"/>
      <c r="R60" s="1"/>
      <c r="S60" s="1"/>
      <c r="T60" s="1"/>
      <c r="U60" s="1"/>
      <c r="V60" s="1"/>
      <c r="W60" s="2"/>
      <c r="X60" s="3"/>
      <c r="Y60" s="2"/>
      <c r="Z60" s="3"/>
      <c r="AA60" s="2"/>
      <c r="AB60" s="3"/>
      <c r="AC60" s="2"/>
    </row>
    <row r="61" spans="1:29" x14ac:dyDescent="0.25">
      <c r="A61" s="1"/>
      <c r="B61" s="1"/>
      <c r="C61" s="1"/>
      <c r="D61" s="1" t="s">
        <v>194</v>
      </c>
      <c r="E61" s="1"/>
      <c r="F61" s="2">
        <v>0</v>
      </c>
      <c r="G61" s="18">
        <v>0</v>
      </c>
      <c r="H61" s="3"/>
      <c r="I61" s="2">
        <v>441.81</v>
      </c>
      <c r="J61" s="18">
        <v>441.81</v>
      </c>
      <c r="K61" s="3"/>
      <c r="L61" s="2">
        <v>0</v>
      </c>
      <c r="M61" s="18">
        <v>0</v>
      </c>
      <c r="N61" s="3"/>
      <c r="O61" s="2">
        <f t="shared" si="0"/>
        <v>441.81</v>
      </c>
      <c r="P61" s="18">
        <f t="shared" si="0"/>
        <v>441.81</v>
      </c>
      <c r="Q61" s="18"/>
      <c r="R61" s="1"/>
      <c r="S61" s="1"/>
      <c r="T61" s="1"/>
      <c r="U61" s="1"/>
      <c r="V61" s="1"/>
      <c r="W61" s="2"/>
      <c r="X61" s="3"/>
      <c r="Y61" s="2"/>
      <c r="Z61" s="3"/>
      <c r="AA61" s="2"/>
      <c r="AB61" s="3"/>
      <c r="AC61" s="2"/>
    </row>
    <row r="62" spans="1:29" x14ac:dyDescent="0.25">
      <c r="A62" s="1"/>
      <c r="B62" s="1"/>
      <c r="D62" s="1" t="s">
        <v>90</v>
      </c>
      <c r="E62" s="24"/>
      <c r="F62" s="2">
        <v>157.83000000000001</v>
      </c>
      <c r="G62" s="18">
        <v>0</v>
      </c>
      <c r="H62" s="3"/>
      <c r="I62" s="2">
        <v>45.05</v>
      </c>
      <c r="J62" s="18">
        <v>45.05</v>
      </c>
      <c r="K62" s="3"/>
      <c r="L62" s="2">
        <v>0</v>
      </c>
      <c r="M62" s="18">
        <v>0</v>
      </c>
      <c r="N62" s="3"/>
      <c r="O62" s="2">
        <f t="shared" si="0"/>
        <v>202.88</v>
      </c>
      <c r="P62" s="18">
        <f t="shared" si="0"/>
        <v>45.05</v>
      </c>
      <c r="Q62" s="18"/>
      <c r="R62" s="1"/>
      <c r="S62" s="1"/>
      <c r="T62" s="1"/>
      <c r="U62" s="1"/>
      <c r="V62" s="1"/>
      <c r="W62" s="2"/>
      <c r="X62" s="3"/>
      <c r="Y62" s="2"/>
      <c r="Z62" s="3"/>
      <c r="AA62" s="2"/>
      <c r="AB62" s="3"/>
      <c r="AC62" s="2"/>
    </row>
    <row r="63" spans="1:29" x14ac:dyDescent="0.25">
      <c r="A63" s="1"/>
      <c r="D63" s="1" t="s">
        <v>91</v>
      </c>
      <c r="E63" s="1"/>
      <c r="F63" s="2">
        <v>4153.6499999999996</v>
      </c>
      <c r="G63" s="18">
        <v>4153.6499999999996</v>
      </c>
      <c r="H63" s="3"/>
      <c r="I63" s="2">
        <v>8727.83</v>
      </c>
      <c r="J63" s="18">
        <v>8727.83</v>
      </c>
      <c r="K63" s="3"/>
      <c r="L63" s="2">
        <v>0</v>
      </c>
      <c r="M63" s="18">
        <v>0</v>
      </c>
      <c r="N63" s="3"/>
      <c r="O63" s="2">
        <f t="shared" si="0"/>
        <v>12881.48</v>
      </c>
      <c r="P63" s="18">
        <f t="shared" si="0"/>
        <v>12881.48</v>
      </c>
      <c r="Q63" s="18"/>
      <c r="R63" s="1"/>
      <c r="S63" s="1"/>
      <c r="T63" s="1"/>
      <c r="U63" s="1"/>
      <c r="V63" s="1"/>
      <c r="W63" s="2"/>
      <c r="X63" s="3"/>
      <c r="Y63" s="2"/>
      <c r="Z63" s="3"/>
      <c r="AA63" s="2"/>
      <c r="AB63" s="3"/>
      <c r="AC63" s="2"/>
    </row>
    <row r="64" spans="1:29" x14ac:dyDescent="0.25">
      <c r="A64" s="1"/>
      <c r="D64" s="1" t="s">
        <v>195</v>
      </c>
      <c r="E64" s="1"/>
      <c r="F64" s="2">
        <v>68.989999999999995</v>
      </c>
      <c r="G64" s="18">
        <v>68.989999999999995</v>
      </c>
      <c r="H64" s="3"/>
      <c r="I64" s="2">
        <v>0</v>
      </c>
      <c r="J64" s="18">
        <v>0</v>
      </c>
      <c r="K64" s="3"/>
      <c r="L64" s="2">
        <v>0</v>
      </c>
      <c r="M64" s="18">
        <v>0</v>
      </c>
      <c r="N64" s="3"/>
      <c r="O64" s="2">
        <f t="shared" si="0"/>
        <v>68.989999999999995</v>
      </c>
      <c r="P64" s="18">
        <f t="shared" si="0"/>
        <v>68.989999999999995</v>
      </c>
      <c r="Q64" s="18"/>
      <c r="R64" s="1"/>
      <c r="S64" s="1"/>
      <c r="T64" s="1"/>
      <c r="U64" s="1"/>
      <c r="V64" s="1"/>
      <c r="W64" s="2"/>
      <c r="X64" s="3"/>
      <c r="Y64" s="2"/>
      <c r="Z64" s="3"/>
      <c r="AA64" s="2"/>
      <c r="AB64" s="3"/>
      <c r="AC64" s="2"/>
    </row>
    <row r="65" spans="1:29" x14ac:dyDescent="0.25">
      <c r="A65" s="1"/>
      <c r="B65" s="1"/>
      <c r="D65" s="1"/>
      <c r="E65" s="24" t="s">
        <v>196</v>
      </c>
      <c r="F65" s="2">
        <v>0</v>
      </c>
      <c r="G65" s="18">
        <v>0</v>
      </c>
      <c r="H65" s="3"/>
      <c r="I65" s="2">
        <v>0</v>
      </c>
      <c r="J65" s="18">
        <v>605</v>
      </c>
      <c r="K65" s="3"/>
      <c r="L65" s="2">
        <v>0</v>
      </c>
      <c r="M65" s="18">
        <v>0</v>
      </c>
      <c r="N65" s="3"/>
      <c r="O65" s="2">
        <f t="shared" si="0"/>
        <v>0</v>
      </c>
      <c r="P65" s="18">
        <f t="shared" si="0"/>
        <v>605</v>
      </c>
      <c r="Q65" s="18"/>
      <c r="R65" s="1"/>
      <c r="S65" s="1"/>
      <c r="T65" s="1"/>
      <c r="U65" s="1"/>
      <c r="V65" s="1"/>
      <c r="W65" s="2"/>
      <c r="X65" s="3"/>
      <c r="Y65" s="2"/>
      <c r="Z65" s="3"/>
      <c r="AA65" s="2"/>
      <c r="AB65" s="3"/>
      <c r="AC65" s="2"/>
    </row>
    <row r="66" spans="1:29" ht="15.75" thickBot="1" x14ac:dyDescent="0.3">
      <c r="A66" s="1"/>
      <c r="B66" s="1"/>
      <c r="C66" s="1"/>
      <c r="D66" s="1" t="s">
        <v>197</v>
      </c>
      <c r="E66" s="1"/>
      <c r="F66" s="2">
        <v>60.55</v>
      </c>
      <c r="G66" s="18">
        <v>60.55</v>
      </c>
      <c r="H66" s="3"/>
      <c r="I66" s="2">
        <v>40.369999999999997</v>
      </c>
      <c r="J66" s="18">
        <v>40.369999999999997</v>
      </c>
      <c r="K66" s="3"/>
      <c r="L66" s="2">
        <v>0</v>
      </c>
      <c r="M66" s="18">
        <v>0</v>
      </c>
      <c r="N66" s="3"/>
      <c r="O66" s="2">
        <f t="shared" si="0"/>
        <v>100.91999999999999</v>
      </c>
      <c r="P66" s="18">
        <f t="shared" si="0"/>
        <v>100.91999999999999</v>
      </c>
      <c r="Q66" s="18"/>
      <c r="R66" s="1"/>
      <c r="S66" s="1"/>
      <c r="T66" s="1"/>
      <c r="U66" s="1"/>
      <c r="V66" s="1"/>
      <c r="W66" s="2"/>
      <c r="X66" s="3"/>
      <c r="Y66" s="2"/>
      <c r="Z66" s="3"/>
      <c r="AA66" s="2"/>
      <c r="AB66" s="3"/>
      <c r="AC66" s="2"/>
    </row>
    <row r="67" spans="1:29" ht="15.75" thickBot="1" x14ac:dyDescent="0.3">
      <c r="A67" s="1"/>
      <c r="B67" s="1"/>
      <c r="C67" s="1" t="s">
        <v>102</v>
      </c>
      <c r="D67" s="1"/>
      <c r="E67" s="1"/>
      <c r="F67" s="7">
        <f>ROUND(F12+F23+F33+SUM(F39:F66),5)</f>
        <v>7629.64</v>
      </c>
      <c r="G67" s="22">
        <f>ROUND(G12+G23+G33+SUM(G39:G66),5)</f>
        <v>7004.83</v>
      </c>
      <c r="H67" s="3"/>
      <c r="I67" s="7">
        <f>ROUND(I12+I23+I33+SUM(I39:I66),5)</f>
        <v>90377.26</v>
      </c>
      <c r="J67" s="22">
        <f>ROUND(J12+J23+J33+SUM(J39:J66),5)</f>
        <v>90982.26</v>
      </c>
      <c r="K67" s="3"/>
      <c r="L67" s="7">
        <f>ROUND(L12+L23+L33+L39+L45+SUM(L46:L66),5)</f>
        <v>12235.65</v>
      </c>
      <c r="M67" s="22">
        <f>ROUND(M12+M23+M33+SUM(M39:M66),5)</f>
        <v>18567</v>
      </c>
      <c r="N67" s="3"/>
      <c r="O67" s="7">
        <f t="shared" si="0"/>
        <v>110242.54999999999</v>
      </c>
      <c r="P67" s="22">
        <f t="shared" si="0"/>
        <v>116554.09</v>
      </c>
      <c r="Q67" s="18"/>
      <c r="R67" s="1"/>
      <c r="S67" s="1"/>
      <c r="T67" s="1"/>
      <c r="U67" s="1"/>
      <c r="V67" s="1"/>
      <c r="W67" s="2"/>
      <c r="X67" s="3"/>
      <c r="Y67" s="2"/>
      <c r="Z67" s="3"/>
      <c r="AA67" s="2"/>
      <c r="AB67" s="3"/>
      <c r="AC67" s="2"/>
    </row>
    <row r="68" spans="1:29" x14ac:dyDescent="0.25">
      <c r="A68" s="1"/>
      <c r="B68" s="1" t="s">
        <v>103</v>
      </c>
      <c r="C68" s="1"/>
      <c r="D68" s="1"/>
      <c r="E68" s="1"/>
      <c r="F68" s="2">
        <f>ROUND(F2+F11-F67,5)</f>
        <v>80966.559999999998</v>
      </c>
      <c r="G68" s="18">
        <f>ROUND(G2+G11-G67,5)</f>
        <v>81591.37</v>
      </c>
      <c r="H68" s="3"/>
      <c r="I68" s="2">
        <f>ROUND(I2+I11-I67,5)</f>
        <v>3330.74</v>
      </c>
      <c r="J68" s="18">
        <f>ROUND(J2+J11-J67,5)</f>
        <v>2725.74</v>
      </c>
      <c r="K68" s="3"/>
      <c r="L68" s="2">
        <f>ROUND(L2+L11-L67,5)</f>
        <v>10881.56</v>
      </c>
      <c r="M68" s="18">
        <f>ROUND(M2+M11-M67,5)</f>
        <v>4874.21</v>
      </c>
      <c r="N68" s="3"/>
      <c r="O68" s="2">
        <f t="shared" si="0"/>
        <v>95178.86</v>
      </c>
      <c r="P68" s="18">
        <f t="shared" si="0"/>
        <v>89191.32</v>
      </c>
      <c r="Q68" s="18"/>
      <c r="R68" s="1"/>
      <c r="S68" s="1"/>
      <c r="T68" s="1"/>
      <c r="U68" s="1"/>
      <c r="V68" s="1"/>
      <c r="W68" s="2"/>
      <c r="X68" s="3"/>
      <c r="Y68" s="2"/>
      <c r="Z68" s="3"/>
      <c r="AA68" s="2"/>
      <c r="AB68" s="3"/>
      <c r="AC68" s="2"/>
    </row>
    <row r="69" spans="1:29" x14ac:dyDescent="0.25">
      <c r="A69" s="1"/>
      <c r="B69" s="1" t="s">
        <v>104</v>
      </c>
      <c r="C69" s="1"/>
      <c r="D69" s="1"/>
      <c r="E69" s="1"/>
      <c r="F69" s="2"/>
      <c r="G69" s="18"/>
      <c r="H69" s="3"/>
      <c r="I69" s="2"/>
      <c r="J69" s="39"/>
      <c r="K69" s="3"/>
      <c r="L69" s="2"/>
      <c r="M69" s="18"/>
      <c r="N69" s="3"/>
      <c r="O69" s="2"/>
      <c r="P69" s="18"/>
      <c r="Q69" s="18"/>
      <c r="R69" s="1"/>
      <c r="S69" s="1"/>
      <c r="T69" s="1"/>
      <c r="U69" s="1"/>
      <c r="V69" s="1"/>
      <c r="W69" s="2"/>
      <c r="X69" s="3"/>
      <c r="Y69" s="2"/>
      <c r="Z69" s="3"/>
      <c r="AA69" s="2"/>
      <c r="AB69" s="3"/>
      <c r="AC69" s="2"/>
    </row>
    <row r="70" spans="1:29" x14ac:dyDescent="0.25">
      <c r="A70" s="1"/>
      <c r="B70" s="1"/>
      <c r="C70" s="1" t="s">
        <v>105</v>
      </c>
      <c r="D70" s="1"/>
      <c r="E70" s="1"/>
      <c r="F70" s="2"/>
      <c r="G70" s="18"/>
      <c r="H70" s="3"/>
      <c r="I70" s="2"/>
      <c r="J70" s="39"/>
      <c r="K70" s="3"/>
      <c r="L70" s="2"/>
      <c r="M70" s="18"/>
      <c r="N70" s="3"/>
      <c r="O70" s="2"/>
      <c r="P70" s="18"/>
      <c r="Q70" s="18"/>
      <c r="R70" s="1"/>
      <c r="S70" s="1"/>
      <c r="T70" s="1"/>
      <c r="U70" s="1"/>
      <c r="V70" s="1"/>
      <c r="W70" s="2"/>
      <c r="X70" s="3"/>
      <c r="Y70" s="2"/>
      <c r="Z70" s="3"/>
      <c r="AA70" s="2"/>
      <c r="AB70" s="3"/>
      <c r="AC70" s="2"/>
    </row>
    <row r="71" spans="1:29" x14ac:dyDescent="0.25">
      <c r="A71" s="1"/>
      <c r="B71" s="1"/>
      <c r="C71" s="1"/>
      <c r="D71" s="1" t="s">
        <v>198</v>
      </c>
      <c r="E71" s="1"/>
      <c r="F71" s="2"/>
      <c r="G71" s="18"/>
      <c r="H71" s="3"/>
      <c r="I71" s="2"/>
      <c r="J71" s="39"/>
      <c r="K71" s="3"/>
      <c r="L71" s="2"/>
      <c r="M71" s="18"/>
      <c r="N71" s="3"/>
      <c r="O71" s="2"/>
      <c r="P71" s="18"/>
      <c r="Q71" s="18"/>
      <c r="R71" s="1"/>
      <c r="S71" s="1"/>
      <c r="T71" s="1"/>
      <c r="U71" s="1"/>
      <c r="V71" s="1"/>
      <c r="W71" s="2"/>
      <c r="X71" s="3"/>
      <c r="Y71" s="2"/>
      <c r="Z71" s="3"/>
      <c r="AA71" s="2"/>
      <c r="AB71" s="3"/>
      <c r="AC71" s="2"/>
    </row>
    <row r="72" spans="1:29" x14ac:dyDescent="0.25">
      <c r="A72" s="1"/>
      <c r="B72" s="1"/>
      <c r="C72" s="1"/>
      <c r="D72" s="1"/>
      <c r="E72" s="1" t="s">
        <v>199</v>
      </c>
      <c r="F72" s="2">
        <v>0</v>
      </c>
      <c r="G72" s="18">
        <v>0</v>
      </c>
      <c r="H72" s="3"/>
      <c r="I72" s="2">
        <v>0</v>
      </c>
      <c r="J72" s="18">
        <v>0</v>
      </c>
      <c r="K72" s="3"/>
      <c r="L72" s="2">
        <v>1444</v>
      </c>
      <c r="M72" s="18">
        <v>1444</v>
      </c>
      <c r="N72" s="3"/>
      <c r="O72" s="2">
        <f t="shared" si="0"/>
        <v>1444</v>
      </c>
      <c r="P72" s="18">
        <f t="shared" si="0"/>
        <v>1444</v>
      </c>
      <c r="Q72" s="18"/>
      <c r="R72" s="1"/>
      <c r="S72" s="1"/>
      <c r="T72" s="1"/>
      <c r="U72" s="1"/>
      <c r="V72" s="1"/>
      <c r="W72" s="2"/>
      <c r="X72" s="3"/>
      <c r="Y72" s="2"/>
      <c r="Z72" s="3"/>
      <c r="AA72" s="2"/>
      <c r="AB72" s="3"/>
      <c r="AC72" s="2"/>
    </row>
    <row r="73" spans="1:29" x14ac:dyDescent="0.25">
      <c r="A73" s="1"/>
      <c r="B73" s="1"/>
      <c r="C73" s="1"/>
      <c r="D73" s="1"/>
      <c r="E73" s="1" t="s">
        <v>200</v>
      </c>
      <c r="F73" s="2">
        <v>0</v>
      </c>
      <c r="G73" s="18">
        <v>0</v>
      </c>
      <c r="H73" s="3"/>
      <c r="I73" s="2">
        <v>0</v>
      </c>
      <c r="J73" s="18">
        <v>0</v>
      </c>
      <c r="K73" s="3"/>
      <c r="L73" s="2">
        <v>2067.2800000000002</v>
      </c>
      <c r="M73" s="18">
        <v>2067.2800000000002</v>
      </c>
      <c r="N73" s="3"/>
      <c r="O73" s="2">
        <f t="shared" si="0"/>
        <v>2067.2800000000002</v>
      </c>
      <c r="P73" s="18">
        <f t="shared" si="0"/>
        <v>2067.2800000000002</v>
      </c>
      <c r="Q73" s="18"/>
      <c r="R73" s="1"/>
      <c r="S73" s="1"/>
      <c r="T73" s="1"/>
      <c r="U73" s="1"/>
      <c r="V73" s="1"/>
      <c r="W73" s="2"/>
      <c r="X73" s="3"/>
      <c r="Y73" s="2"/>
      <c r="Z73" s="3"/>
      <c r="AA73" s="2"/>
      <c r="AB73" s="3"/>
      <c r="AC73" s="2"/>
    </row>
    <row r="74" spans="1:29" x14ac:dyDescent="0.25">
      <c r="A74" s="1"/>
      <c r="B74" s="1"/>
      <c r="D74" s="1"/>
      <c r="E74" s="1" t="s">
        <v>201</v>
      </c>
      <c r="F74" s="2">
        <v>0</v>
      </c>
      <c r="G74" s="18">
        <v>0</v>
      </c>
      <c r="H74" s="3"/>
      <c r="I74" s="2">
        <v>0</v>
      </c>
      <c r="J74" s="18">
        <v>0</v>
      </c>
      <c r="K74" s="3"/>
      <c r="L74" s="2">
        <v>1302.9000000000001</v>
      </c>
      <c r="M74" s="18">
        <v>1302.9000000000001</v>
      </c>
      <c r="N74" s="3"/>
      <c r="O74" s="2">
        <f t="shared" ref="O74:P90" si="1">F74+I74+L74</f>
        <v>1302.9000000000001</v>
      </c>
      <c r="P74" s="18">
        <f t="shared" si="1"/>
        <v>1302.9000000000001</v>
      </c>
      <c r="Q74" s="18"/>
      <c r="R74" s="1"/>
      <c r="S74" s="1"/>
      <c r="T74" s="1"/>
      <c r="U74" s="1"/>
      <c r="V74" s="1"/>
      <c r="W74" s="2"/>
      <c r="X74" s="3"/>
      <c r="Y74" s="2"/>
      <c r="Z74" s="3"/>
      <c r="AA74" s="2"/>
      <c r="AB74" s="3"/>
      <c r="AC74" s="2"/>
    </row>
    <row r="75" spans="1:29" x14ac:dyDescent="0.25">
      <c r="A75" s="1"/>
      <c r="B75" s="1"/>
      <c r="D75" s="1"/>
      <c r="E75" s="1" t="s">
        <v>202</v>
      </c>
      <c r="F75" s="2">
        <v>0</v>
      </c>
      <c r="G75" s="18">
        <v>0</v>
      </c>
      <c r="H75" s="3"/>
      <c r="I75" s="2">
        <v>0</v>
      </c>
      <c r="J75" s="18">
        <v>0</v>
      </c>
      <c r="K75" s="3"/>
      <c r="L75" s="2">
        <v>3269.01</v>
      </c>
      <c r="M75" s="18">
        <v>3269.01</v>
      </c>
      <c r="N75" s="3"/>
      <c r="O75" s="2">
        <f t="shared" si="1"/>
        <v>3269.01</v>
      </c>
      <c r="P75" s="18">
        <f t="shared" si="1"/>
        <v>3269.01</v>
      </c>
      <c r="Q75" s="18"/>
      <c r="R75" s="1"/>
      <c r="S75" s="1"/>
      <c r="T75" s="1"/>
      <c r="U75" s="1"/>
      <c r="V75" s="1"/>
      <c r="W75" s="2"/>
      <c r="X75" s="3"/>
      <c r="Y75" s="2"/>
      <c r="Z75" s="3"/>
      <c r="AA75" s="2"/>
      <c r="AB75" s="3"/>
      <c r="AC75" s="2"/>
    </row>
    <row r="76" spans="1:29" x14ac:dyDescent="0.25">
      <c r="A76" s="1"/>
      <c r="B76" s="1"/>
      <c r="C76" s="1"/>
      <c r="D76" s="1"/>
      <c r="E76" s="1" t="s">
        <v>203</v>
      </c>
      <c r="F76" s="2">
        <v>0</v>
      </c>
      <c r="G76" s="18">
        <v>0</v>
      </c>
      <c r="H76" s="3"/>
      <c r="I76" s="2">
        <v>0</v>
      </c>
      <c r="J76" s="18">
        <v>0</v>
      </c>
      <c r="K76" s="3"/>
      <c r="L76" s="2">
        <v>4063</v>
      </c>
      <c r="M76" s="18">
        <v>4063</v>
      </c>
      <c r="N76" s="3"/>
      <c r="O76" s="2">
        <f t="shared" si="1"/>
        <v>4063</v>
      </c>
      <c r="P76" s="18">
        <f t="shared" si="1"/>
        <v>4063</v>
      </c>
      <c r="Q76" s="18"/>
      <c r="R76" s="1"/>
      <c r="S76" s="1"/>
      <c r="T76" s="1"/>
      <c r="U76" s="1"/>
      <c r="V76" s="1"/>
      <c r="W76" s="2"/>
      <c r="X76" s="3"/>
      <c r="Y76" s="2"/>
      <c r="Z76" s="3"/>
      <c r="AA76" s="2"/>
      <c r="AB76" s="3"/>
      <c r="AC76" s="2"/>
    </row>
    <row r="77" spans="1:29" ht="15.75" thickBot="1" x14ac:dyDescent="0.3">
      <c r="A77" s="1"/>
      <c r="B77" s="1"/>
      <c r="C77" s="1"/>
      <c r="D77" s="1"/>
      <c r="E77" s="1" t="s">
        <v>204</v>
      </c>
      <c r="F77" s="2">
        <v>0</v>
      </c>
      <c r="G77" s="18">
        <v>0</v>
      </c>
      <c r="H77" s="3"/>
      <c r="I77" s="2">
        <v>0</v>
      </c>
      <c r="J77" s="18">
        <v>0</v>
      </c>
      <c r="K77" s="3"/>
      <c r="L77" s="2">
        <v>110</v>
      </c>
      <c r="M77" s="18">
        <v>110</v>
      </c>
      <c r="N77" s="3"/>
      <c r="O77" s="2">
        <f t="shared" si="1"/>
        <v>110</v>
      </c>
      <c r="P77" s="18">
        <f t="shared" si="1"/>
        <v>110</v>
      </c>
      <c r="Q77" s="18"/>
      <c r="R77" s="1"/>
      <c r="S77" s="1"/>
      <c r="T77" s="1"/>
      <c r="U77" s="1"/>
      <c r="V77" s="1"/>
      <c r="W77" s="2"/>
      <c r="X77" s="3"/>
      <c r="Y77" s="2"/>
      <c r="Z77" s="3"/>
      <c r="AA77" s="2"/>
      <c r="AB77" s="3"/>
      <c r="AC77" s="2"/>
    </row>
    <row r="78" spans="1:29" ht="15.75" thickBot="1" x14ac:dyDescent="0.3">
      <c r="A78" s="1"/>
      <c r="B78" s="1"/>
      <c r="C78" s="1"/>
      <c r="D78" s="1" t="s">
        <v>205</v>
      </c>
      <c r="E78" s="1"/>
      <c r="F78" s="7">
        <f>ROUND(SUM(F71:F77),5)</f>
        <v>0</v>
      </c>
      <c r="G78" s="22">
        <f>ROUND(SUM(G71:G77),5)</f>
        <v>0</v>
      </c>
      <c r="H78" s="3"/>
      <c r="I78" s="7">
        <f>ROUND(SUM(I71:I77),5)</f>
        <v>0</v>
      </c>
      <c r="J78" s="22">
        <f>ROUND(SUM(J71:J77),5)</f>
        <v>0</v>
      </c>
      <c r="K78" s="3"/>
      <c r="L78" s="7">
        <f>ROUND(SUM(L71:L77),5)</f>
        <v>12256.19</v>
      </c>
      <c r="M78" s="22">
        <f>ROUND(SUM(M71:M77),5)</f>
        <v>12256.19</v>
      </c>
      <c r="N78" s="3"/>
      <c r="O78" s="7">
        <f t="shared" si="1"/>
        <v>12256.19</v>
      </c>
      <c r="P78" s="22">
        <f t="shared" si="1"/>
        <v>12256.19</v>
      </c>
      <c r="Q78" s="18"/>
      <c r="R78" s="1"/>
      <c r="S78" s="1"/>
      <c r="T78" s="1"/>
      <c r="U78" s="1"/>
      <c r="V78" s="1"/>
      <c r="W78" s="2"/>
      <c r="X78" s="3"/>
      <c r="Y78" s="2"/>
      <c r="Z78" s="3"/>
      <c r="AA78" s="2"/>
      <c r="AB78" s="3"/>
      <c r="AC78" s="2"/>
    </row>
    <row r="79" spans="1:29" x14ac:dyDescent="0.25">
      <c r="A79" s="1"/>
      <c r="B79" s="1"/>
      <c r="C79" s="1" t="s">
        <v>110</v>
      </c>
      <c r="D79" s="1"/>
      <c r="E79" s="1"/>
      <c r="F79" s="2">
        <f>ROUND(F70+F78,5)</f>
        <v>0</v>
      </c>
      <c r="G79" s="18">
        <f>ROUND(G70+G78,5)</f>
        <v>0</v>
      </c>
      <c r="H79" s="3"/>
      <c r="I79" s="2">
        <f>ROUND(I70+I78,5)</f>
        <v>0</v>
      </c>
      <c r="J79" s="18">
        <f>ROUND(J70+J78,5)</f>
        <v>0</v>
      </c>
      <c r="K79" s="3"/>
      <c r="L79" s="2">
        <f>ROUND(L70+L78,5)</f>
        <v>12256.19</v>
      </c>
      <c r="M79" s="18">
        <f>ROUND(M70+M78,5)</f>
        <v>12256.19</v>
      </c>
      <c r="N79" s="3"/>
      <c r="O79" s="2">
        <f t="shared" si="1"/>
        <v>12256.19</v>
      </c>
      <c r="P79" s="18">
        <f t="shared" si="1"/>
        <v>12256.19</v>
      </c>
      <c r="Q79" s="18"/>
      <c r="R79" s="1"/>
      <c r="S79" s="1"/>
      <c r="T79" s="1"/>
      <c r="U79" s="1"/>
      <c r="V79" s="1"/>
      <c r="W79" s="2"/>
      <c r="X79" s="3"/>
      <c r="Y79" s="2"/>
      <c r="Z79" s="3"/>
      <c r="AA79" s="2"/>
      <c r="AB79" s="3"/>
      <c r="AC79" s="2"/>
    </row>
    <row r="80" spans="1:29" x14ac:dyDescent="0.25">
      <c r="A80" s="1"/>
      <c r="B80" s="1"/>
      <c r="C80" s="1" t="s">
        <v>111</v>
      </c>
      <c r="D80" s="1"/>
      <c r="E80" s="1"/>
      <c r="F80" s="2"/>
      <c r="G80" s="18"/>
      <c r="H80" s="3"/>
      <c r="I80" s="2"/>
      <c r="J80" s="18"/>
      <c r="K80" s="3"/>
      <c r="L80" s="2"/>
      <c r="M80" s="18"/>
      <c r="N80" s="3"/>
      <c r="O80" s="2">
        <f t="shared" si="1"/>
        <v>0</v>
      </c>
      <c r="P80" s="18">
        <f t="shared" si="1"/>
        <v>0</v>
      </c>
      <c r="Q80" s="18"/>
      <c r="R80" s="1"/>
      <c r="S80" s="1"/>
      <c r="T80" s="1"/>
      <c r="U80" s="1"/>
      <c r="V80" s="1"/>
      <c r="W80" s="2"/>
      <c r="X80" s="3"/>
      <c r="Y80" s="2"/>
      <c r="Z80" s="3"/>
      <c r="AA80" s="2"/>
      <c r="AB80" s="3"/>
      <c r="AC80" s="2"/>
    </row>
    <row r="81" spans="1:29" x14ac:dyDescent="0.25">
      <c r="A81" s="1"/>
      <c r="B81" s="1"/>
      <c r="C81" s="1"/>
      <c r="D81" s="1" t="s">
        <v>206</v>
      </c>
      <c r="E81" s="1"/>
      <c r="F81" s="2"/>
      <c r="G81" s="18"/>
      <c r="H81" s="3"/>
      <c r="I81" s="2"/>
      <c r="J81" s="18"/>
      <c r="K81" s="3"/>
      <c r="L81" s="2"/>
      <c r="M81" s="18"/>
      <c r="N81" s="3"/>
      <c r="O81" s="2">
        <f t="shared" si="1"/>
        <v>0</v>
      </c>
      <c r="P81" s="18">
        <f t="shared" si="1"/>
        <v>0</v>
      </c>
      <c r="Q81" s="18"/>
      <c r="R81" s="1"/>
      <c r="S81" s="1"/>
      <c r="T81" s="1"/>
      <c r="U81" s="1"/>
      <c r="V81" s="1"/>
      <c r="W81" s="2"/>
      <c r="X81" s="3"/>
      <c r="Y81" s="2"/>
      <c r="Z81" s="3"/>
      <c r="AA81" s="2"/>
      <c r="AB81" s="3"/>
      <c r="AC81" s="2"/>
    </row>
    <row r="82" spans="1:29" x14ac:dyDescent="0.25">
      <c r="A82" s="1"/>
      <c r="B82" s="1"/>
      <c r="D82" s="1"/>
      <c r="E82" s="1" t="s">
        <v>207</v>
      </c>
      <c r="F82" s="2">
        <v>0</v>
      </c>
      <c r="G82" s="18">
        <v>0</v>
      </c>
      <c r="H82" s="3"/>
      <c r="I82" s="2">
        <v>0</v>
      </c>
      <c r="J82" s="18">
        <v>0</v>
      </c>
      <c r="K82" s="3"/>
      <c r="L82" s="2">
        <v>130</v>
      </c>
      <c r="M82" s="18">
        <v>130</v>
      </c>
      <c r="N82" s="3"/>
      <c r="O82" s="2">
        <f t="shared" si="1"/>
        <v>130</v>
      </c>
      <c r="P82" s="18">
        <f t="shared" si="1"/>
        <v>130</v>
      </c>
      <c r="Q82" s="18"/>
      <c r="R82" s="1"/>
      <c r="S82" s="1"/>
      <c r="T82" s="1"/>
      <c r="U82" s="1"/>
      <c r="V82" s="1"/>
      <c r="W82" s="2"/>
      <c r="X82" s="3"/>
      <c r="Y82" s="2"/>
      <c r="Z82" s="3"/>
      <c r="AA82" s="2"/>
      <c r="AB82" s="3"/>
      <c r="AC82" s="2"/>
    </row>
    <row r="83" spans="1:29" x14ac:dyDescent="0.25">
      <c r="A83" s="1"/>
      <c r="C83" s="1"/>
      <c r="D83" s="1"/>
      <c r="E83" s="24" t="s">
        <v>208</v>
      </c>
      <c r="F83" s="2">
        <v>0</v>
      </c>
      <c r="G83" s="18">
        <v>0</v>
      </c>
      <c r="H83" s="3"/>
      <c r="I83" s="2">
        <v>0</v>
      </c>
      <c r="J83" s="18">
        <v>0</v>
      </c>
      <c r="K83" s="3"/>
      <c r="L83" s="2">
        <v>0</v>
      </c>
      <c r="M83" s="18">
        <v>7682.19</v>
      </c>
      <c r="N83" s="3"/>
      <c r="O83" s="2">
        <f t="shared" si="1"/>
        <v>0</v>
      </c>
      <c r="P83" s="18">
        <f t="shared" si="1"/>
        <v>7682.19</v>
      </c>
      <c r="Q83" s="18"/>
      <c r="R83" s="1"/>
      <c r="S83" s="1"/>
      <c r="T83" s="1"/>
      <c r="U83" s="1"/>
      <c r="V83" s="1"/>
      <c r="W83" s="2"/>
      <c r="X83" s="3"/>
      <c r="Y83" s="2"/>
      <c r="Z83" s="3"/>
      <c r="AA83" s="2"/>
      <c r="AB83" s="3"/>
      <c r="AC83" s="2"/>
    </row>
    <row r="84" spans="1:29" s="9" customFormat="1" ht="12" thickBot="1" x14ac:dyDescent="0.25">
      <c r="B84" s="1"/>
      <c r="C84" s="1"/>
      <c r="D84" s="1"/>
      <c r="E84" s="24" t="s">
        <v>209</v>
      </c>
      <c r="F84" s="4">
        <v>0</v>
      </c>
      <c r="G84" s="19">
        <v>0</v>
      </c>
      <c r="H84" s="3"/>
      <c r="I84" s="4">
        <v>0</v>
      </c>
      <c r="J84" s="19">
        <v>0</v>
      </c>
      <c r="K84" s="3"/>
      <c r="L84" s="4">
        <v>3000</v>
      </c>
      <c r="M84" s="19">
        <v>3000</v>
      </c>
      <c r="N84" s="3"/>
      <c r="O84" s="4">
        <f t="shared" si="1"/>
        <v>3000</v>
      </c>
      <c r="P84" s="19">
        <f t="shared" si="1"/>
        <v>3000</v>
      </c>
      <c r="Q84" s="18"/>
      <c r="R84" s="1"/>
      <c r="S84" s="1"/>
      <c r="T84" s="1"/>
      <c r="U84" s="1"/>
      <c r="V84" s="1"/>
      <c r="W84" s="2"/>
      <c r="X84" s="3"/>
      <c r="Y84" s="2"/>
      <c r="Z84" s="3"/>
      <c r="AA84" s="2"/>
      <c r="AB84" s="3"/>
      <c r="AC84" s="2"/>
    </row>
    <row r="85" spans="1:29" x14ac:dyDescent="0.25">
      <c r="D85" s="1" t="s">
        <v>210</v>
      </c>
      <c r="E85" s="1"/>
      <c r="F85" s="2">
        <f>ROUND(SUM(F81:F84),5)</f>
        <v>0</v>
      </c>
      <c r="G85" s="18">
        <f>ROUND(SUM(G81:G84),5)</f>
        <v>0</v>
      </c>
      <c r="H85" s="3"/>
      <c r="I85" s="2">
        <f>ROUND(SUM(I81:I84),5)</f>
        <v>0</v>
      </c>
      <c r="J85" s="18">
        <f>ROUND(SUM(J81:J84),5)</f>
        <v>0</v>
      </c>
      <c r="K85" s="3"/>
      <c r="L85" s="2">
        <f>ROUND(SUM(L81:L84),5)</f>
        <v>3130</v>
      </c>
      <c r="M85" s="18">
        <f>ROUND(SUM(M81:M84),5)</f>
        <v>10812.19</v>
      </c>
      <c r="N85" s="3"/>
      <c r="O85" s="2">
        <f t="shared" si="1"/>
        <v>3130</v>
      </c>
      <c r="P85" s="18">
        <f t="shared" si="1"/>
        <v>10812.19</v>
      </c>
      <c r="Q85" s="18"/>
      <c r="R85" s="1"/>
      <c r="S85" s="1"/>
      <c r="T85" s="1"/>
      <c r="U85" s="1"/>
      <c r="V85" s="1"/>
      <c r="W85" s="2"/>
      <c r="X85" s="3"/>
      <c r="Y85" s="2"/>
      <c r="Z85" s="3"/>
      <c r="AA85" s="2"/>
      <c r="AB85" s="3"/>
      <c r="AC85" s="2"/>
    </row>
    <row r="86" spans="1:29" x14ac:dyDescent="0.25">
      <c r="D86" s="1" t="s">
        <v>211</v>
      </c>
      <c r="E86" s="1"/>
      <c r="F86" s="2">
        <v>0</v>
      </c>
      <c r="G86" s="18">
        <v>0</v>
      </c>
      <c r="H86" s="3"/>
      <c r="I86" s="2">
        <v>0</v>
      </c>
      <c r="J86" s="18">
        <v>0</v>
      </c>
      <c r="K86" s="3"/>
      <c r="L86" s="2">
        <v>23.48</v>
      </c>
      <c r="M86" s="18">
        <v>24.48</v>
      </c>
      <c r="N86" s="3"/>
      <c r="O86" s="2">
        <f t="shared" si="1"/>
        <v>23.48</v>
      </c>
      <c r="P86" s="18">
        <f t="shared" si="1"/>
        <v>24.48</v>
      </c>
      <c r="Q86" s="18"/>
      <c r="R86" s="1"/>
      <c r="S86" s="1"/>
      <c r="T86" s="1"/>
      <c r="U86" s="1"/>
      <c r="V86" s="1"/>
      <c r="W86" s="2"/>
      <c r="X86" s="3"/>
      <c r="Y86" s="2"/>
      <c r="Z86" s="3"/>
      <c r="AA86" s="2"/>
      <c r="AB86" s="3"/>
      <c r="AC86" s="2"/>
    </row>
    <row r="87" spans="1:29" ht="15.75" thickBot="1" x14ac:dyDescent="0.3">
      <c r="D87" s="1"/>
      <c r="E87" s="57" t="s">
        <v>157</v>
      </c>
      <c r="F87" s="37"/>
      <c r="G87" s="38">
        <v>88351</v>
      </c>
      <c r="H87" s="3"/>
      <c r="I87" s="2"/>
      <c r="J87" s="18"/>
      <c r="K87" s="3"/>
      <c r="L87" s="2"/>
      <c r="M87" s="18"/>
      <c r="N87" s="3"/>
      <c r="O87" s="2"/>
      <c r="P87" s="18">
        <f t="shared" si="1"/>
        <v>88351</v>
      </c>
      <c r="Q87" s="18"/>
      <c r="R87" s="1"/>
      <c r="S87" s="1"/>
      <c r="T87" s="1"/>
      <c r="U87" s="1"/>
      <c r="V87" s="1"/>
      <c r="W87" s="2"/>
      <c r="X87" s="3"/>
      <c r="Y87" s="2"/>
      <c r="Z87" s="3"/>
      <c r="AA87" s="2"/>
      <c r="AB87" s="3"/>
      <c r="AC87" s="2"/>
    </row>
    <row r="88" spans="1:29" ht="15.75" thickBot="1" x14ac:dyDescent="0.3">
      <c r="C88" s="1" t="s">
        <v>120</v>
      </c>
      <c r="D88" s="1"/>
      <c r="E88" s="1"/>
      <c r="F88" s="6">
        <f>ROUND(F80+SUM(F85:F86),5)</f>
        <v>0</v>
      </c>
      <c r="G88" s="21">
        <f>ROUND(G80+SUM(G85:G87),5)</f>
        <v>88351</v>
      </c>
      <c r="H88" s="3"/>
      <c r="I88" s="6">
        <f>ROUND(I80+SUM(I85:I86),5)</f>
        <v>0</v>
      </c>
      <c r="J88" s="21">
        <f>ROUND(J80+SUM(J85:J86),5)</f>
        <v>0</v>
      </c>
      <c r="K88" s="3"/>
      <c r="L88" s="6">
        <f>ROUND(L80+SUM(L85:L86),5)</f>
        <v>3153.48</v>
      </c>
      <c r="M88" s="21">
        <f>ROUND(M80+SUM(M85:M86),5)</f>
        <v>10836.67</v>
      </c>
      <c r="N88" s="3"/>
      <c r="O88" s="6">
        <f t="shared" si="1"/>
        <v>3153.48</v>
      </c>
      <c r="P88" s="21">
        <f t="shared" si="1"/>
        <v>99187.67</v>
      </c>
      <c r="Q88" s="18"/>
      <c r="R88" s="1"/>
      <c r="S88" s="1"/>
      <c r="T88" s="1"/>
      <c r="U88" s="1"/>
      <c r="V88" s="1"/>
      <c r="W88" s="39"/>
      <c r="X88" s="1"/>
      <c r="Y88" s="39"/>
      <c r="Z88" s="1"/>
      <c r="AA88" s="39"/>
      <c r="AB88" s="1"/>
      <c r="AC88" s="39"/>
    </row>
    <row r="89" spans="1:29" ht="15.75" thickBot="1" x14ac:dyDescent="0.3">
      <c r="C89" s="1" t="s">
        <v>121</v>
      </c>
      <c r="D89" s="1"/>
      <c r="E89" s="1"/>
      <c r="F89" s="6">
        <f>ROUND(F69+F79-F88,5)</f>
        <v>0</v>
      </c>
      <c r="G89" s="21">
        <f>ROUND(G69+G79-G88,5)</f>
        <v>-88351</v>
      </c>
      <c r="H89" s="3"/>
      <c r="I89" s="6">
        <f>ROUND(I69+I79-I88,5)</f>
        <v>0</v>
      </c>
      <c r="J89" s="21">
        <f>ROUND(J69+J79-J88,5)</f>
        <v>0</v>
      </c>
      <c r="K89" s="3"/>
      <c r="L89" s="6">
        <f>ROUND(L69+L79-L88,5)</f>
        <v>9102.7099999999991</v>
      </c>
      <c r="M89" s="21">
        <f>ROUND(M69+M79-M88,5)</f>
        <v>1419.52</v>
      </c>
      <c r="N89" s="3"/>
      <c r="O89" s="6">
        <f t="shared" si="1"/>
        <v>9102.7099999999991</v>
      </c>
      <c r="P89" s="21">
        <f t="shared" si="1"/>
        <v>-86931.48</v>
      </c>
      <c r="Q89" s="18"/>
      <c r="R89" s="9"/>
      <c r="S89" s="9"/>
      <c r="T89" s="9"/>
      <c r="U89" s="9"/>
      <c r="V89" s="9"/>
    </row>
    <row r="90" spans="1:29" ht="15.75" thickBot="1" x14ac:dyDescent="0.3">
      <c r="C90" s="1" t="s">
        <v>122</v>
      </c>
      <c r="D90" s="1"/>
      <c r="E90" s="1"/>
      <c r="F90" s="8">
        <f>ROUND(F68+F89,5)</f>
        <v>80966.559999999998</v>
      </c>
      <c r="G90" s="17">
        <f>ROUND(G68+G89,5)</f>
        <v>-6759.63</v>
      </c>
      <c r="H90" s="8"/>
      <c r="I90" s="8">
        <f>ROUND(I68+I89,5)</f>
        <v>3330.74</v>
      </c>
      <c r="J90" s="17">
        <f>ROUND(J68+J89,5)</f>
        <v>2725.74</v>
      </c>
      <c r="K90" s="1"/>
      <c r="L90" s="8">
        <f>ROUND(L68+L89,5)</f>
        <v>19984.27</v>
      </c>
      <c r="M90" s="17">
        <f>ROUND(M68+M89,5)</f>
        <v>6293.73</v>
      </c>
      <c r="N90" s="8"/>
      <c r="O90" s="8">
        <f t="shared" si="1"/>
        <v>104281.57</v>
      </c>
      <c r="P90" s="17">
        <f t="shared" si="1"/>
        <v>2259.8399999999992</v>
      </c>
      <c r="Q90" s="18"/>
    </row>
    <row r="91" spans="1:29" ht="15.75" thickTop="1" x14ac:dyDescent="0.25"/>
    <row r="92" spans="1:29" x14ac:dyDescent="0.25">
      <c r="M92" s="35" t="s">
        <v>212</v>
      </c>
      <c r="P92" s="35">
        <v>44883.13</v>
      </c>
    </row>
    <row r="93" spans="1:29" x14ac:dyDescent="0.25">
      <c r="M93" s="35" t="s">
        <v>213</v>
      </c>
      <c r="P93" s="48">
        <f>P90</f>
        <v>2259.8399999999992</v>
      </c>
    </row>
    <row r="94" spans="1:29" ht="15.75" thickBot="1" x14ac:dyDescent="0.3">
      <c r="M94" s="35" t="s">
        <v>214</v>
      </c>
      <c r="P94" s="49">
        <f>SUM(P92:P93)</f>
        <v>47142.969999999994</v>
      </c>
    </row>
    <row r="95" spans="1:29" ht="15.75" thickTop="1" x14ac:dyDescent="0.25"/>
    <row r="96" spans="1:29" ht="15.75" thickBot="1" x14ac:dyDescent="0.3">
      <c r="M96" s="35" t="s">
        <v>215</v>
      </c>
      <c r="P96" s="56">
        <v>32000</v>
      </c>
    </row>
    <row r="97" ht="15.75" thickTop="1" x14ac:dyDescent="0.25"/>
  </sheetData>
  <pageMargins left="0.7" right="0.7" top="0.75" bottom="0.75" header="0.1" footer="0.3"/>
  <pageSetup orientation="portrait" r:id="rId1"/>
  <headerFooter>
    <oddHeader>&amp;L&amp;"Arial,Bold"&amp;8 3:12 PM
&amp;"Arial,Bold"&amp;8 03/25/20
&amp;"Arial,Bold"&amp;8 Accrual Basis&amp;C&amp;"Arial,Bold"&amp;12 Cal-Nev-Ha Circle K District
&amp;"Arial,Bold"&amp;14 Profit &amp;&amp; Loss by Class
&amp;"Arial,Bold"&amp;10 July 1, 2019 through March 25,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6145" r:id="rId4" name="FILTER"/>
      </mc:Fallback>
    </mc:AlternateContent>
    <mc:AlternateContent xmlns:mc="http://schemas.openxmlformats.org/markup-compatibility/2006">
      <mc:Choice Requires="x14">
        <control shapeId="614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614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090D-9213-49F6-964D-FC30EA77DE62}">
  <sheetPr codeName="Sheet2"/>
  <dimension ref="A1:Z71"/>
  <sheetViews>
    <sheetView zoomScaleNormal="100" workbookViewId="0">
      <pane ySplit="1" topLeftCell="A2" activePane="bottomLeft" state="frozen"/>
      <selection pane="bottomLeft" activeCell="F39" sqref="F39"/>
    </sheetView>
  </sheetViews>
  <sheetFormatPr defaultRowHeight="15" x14ac:dyDescent="0.25"/>
  <cols>
    <col min="1" max="5" width="3" style="9" customWidth="1"/>
    <col min="6" max="6" width="30.85546875" style="9" customWidth="1"/>
    <col min="7" max="7" width="15.7109375" customWidth="1"/>
    <col min="8" max="8" width="15.7109375" style="35" customWidth="1"/>
    <col min="9" max="9" width="2.28515625" customWidth="1"/>
    <col min="10" max="10" width="15.7109375" customWidth="1"/>
    <col min="11" max="11" width="15.7109375" style="35" customWidth="1"/>
    <col min="12" max="12" width="2.28515625" customWidth="1"/>
    <col min="13" max="13" width="15.7109375" customWidth="1"/>
    <col min="14" max="14" width="15" style="35" customWidth="1"/>
  </cols>
  <sheetData>
    <row r="1" spans="1:26" s="11" customFormat="1" ht="36.75" customHeight="1" thickBot="1" x14ac:dyDescent="0.3">
      <c r="A1" s="10"/>
      <c r="B1" s="10"/>
      <c r="C1" s="10"/>
      <c r="D1" s="10"/>
      <c r="E1" s="10"/>
      <c r="F1" s="10"/>
      <c r="G1" s="15" t="s">
        <v>217</v>
      </c>
      <c r="H1" s="14" t="s">
        <v>123</v>
      </c>
      <c r="I1" s="33"/>
      <c r="J1" s="15" t="s">
        <v>218</v>
      </c>
      <c r="K1" s="14" t="s">
        <v>123</v>
      </c>
      <c r="L1" s="33"/>
      <c r="M1" s="32" t="s">
        <v>0</v>
      </c>
      <c r="N1" s="14" t="s">
        <v>126</v>
      </c>
      <c r="P1" s="10"/>
      <c r="Q1" s="10"/>
      <c r="R1" s="10"/>
      <c r="S1" s="10"/>
      <c r="T1" s="10"/>
      <c r="U1" s="10"/>
      <c r="V1" s="10"/>
      <c r="W1" s="34"/>
      <c r="X1" s="10"/>
      <c r="Y1" s="34"/>
      <c r="Z1" s="10"/>
    </row>
    <row r="2" spans="1:26" x14ac:dyDescent="0.25">
      <c r="A2" s="1"/>
      <c r="B2" s="1" t="s">
        <v>1</v>
      </c>
      <c r="C2" s="1"/>
      <c r="D2" s="1"/>
      <c r="E2" s="1"/>
      <c r="F2" s="1"/>
      <c r="G2" s="2"/>
      <c r="H2" s="18"/>
      <c r="I2" s="3"/>
      <c r="J2" s="2"/>
      <c r="K2" s="18"/>
      <c r="L2" s="3"/>
      <c r="M2" s="2"/>
      <c r="P2" s="1"/>
      <c r="Q2" s="1"/>
      <c r="R2" s="1"/>
      <c r="S2" s="1"/>
      <c r="T2" s="1"/>
      <c r="U2" s="1"/>
      <c r="V2" s="2"/>
      <c r="W2" s="3"/>
      <c r="X2" s="2"/>
      <c r="Y2" s="3"/>
      <c r="Z2" s="2"/>
    </row>
    <row r="3" spans="1:26" x14ac:dyDescent="0.25">
      <c r="A3" s="1"/>
      <c r="B3" s="1"/>
      <c r="C3" s="1"/>
      <c r="D3" s="1" t="s">
        <v>2</v>
      </c>
      <c r="E3" s="1"/>
      <c r="F3" s="1"/>
      <c r="G3" s="2"/>
      <c r="H3" s="18"/>
      <c r="I3" s="3"/>
      <c r="J3" s="2"/>
      <c r="K3" s="18"/>
      <c r="L3" s="3"/>
      <c r="M3" s="2"/>
      <c r="P3" s="1"/>
      <c r="Q3" s="1"/>
      <c r="R3" s="1"/>
      <c r="S3" s="1"/>
      <c r="T3" s="1"/>
      <c r="U3" s="1"/>
      <c r="V3" s="2"/>
      <c r="W3" s="3"/>
      <c r="X3" s="2"/>
      <c r="Y3" s="3"/>
      <c r="Z3" s="2"/>
    </row>
    <row r="4" spans="1:26" x14ac:dyDescent="0.25">
      <c r="A4" s="1"/>
      <c r="B4" s="1"/>
      <c r="C4" s="1"/>
      <c r="D4" s="1"/>
      <c r="E4" s="1" t="s">
        <v>2</v>
      </c>
      <c r="F4" s="1"/>
      <c r="G4" s="2">
        <v>0</v>
      </c>
      <c r="H4" s="18">
        <v>0</v>
      </c>
      <c r="I4" s="3"/>
      <c r="J4" s="2">
        <v>13180.35</v>
      </c>
      <c r="K4" s="18">
        <v>13200</v>
      </c>
      <c r="L4" s="3"/>
      <c r="M4" s="2">
        <f t="shared" ref="M4:N7" si="0">G4+J4</f>
        <v>13180.35</v>
      </c>
      <c r="N4" s="18">
        <f t="shared" si="0"/>
        <v>13200</v>
      </c>
      <c r="P4" s="1"/>
      <c r="Q4" s="1"/>
      <c r="R4" s="1"/>
      <c r="S4" s="1"/>
      <c r="T4" s="1"/>
      <c r="U4" s="1"/>
      <c r="V4" s="2"/>
      <c r="W4" s="3"/>
      <c r="X4" s="2"/>
      <c r="Y4" s="3"/>
      <c r="Z4" s="2"/>
    </row>
    <row r="5" spans="1:26" ht="15.75" thickBot="1" x14ac:dyDescent="0.3">
      <c r="A5" s="1"/>
      <c r="B5" s="1"/>
      <c r="C5" s="1"/>
      <c r="D5" s="1"/>
      <c r="E5" s="1" t="s">
        <v>127</v>
      </c>
      <c r="F5" s="1"/>
      <c r="G5" s="2">
        <v>47665</v>
      </c>
      <c r="H5" s="18">
        <v>47665</v>
      </c>
      <c r="I5" s="3"/>
      <c r="J5" s="2">
        <v>0</v>
      </c>
      <c r="K5" s="18">
        <v>0</v>
      </c>
      <c r="L5" s="3"/>
      <c r="M5" s="2">
        <f t="shared" si="0"/>
        <v>47665</v>
      </c>
      <c r="N5" s="18">
        <f t="shared" si="0"/>
        <v>47665</v>
      </c>
      <c r="P5" s="1"/>
      <c r="Q5" s="1"/>
      <c r="R5" s="1"/>
      <c r="S5" s="1"/>
      <c r="T5" s="1"/>
      <c r="U5" s="1"/>
      <c r="V5" s="2"/>
      <c r="W5" s="3"/>
      <c r="X5" s="2"/>
      <c r="Y5" s="3"/>
      <c r="Z5" s="2"/>
    </row>
    <row r="6" spans="1:26" ht="15.75" thickBot="1" x14ac:dyDescent="0.3">
      <c r="A6" s="1"/>
      <c r="B6" s="1"/>
      <c r="C6" s="1"/>
      <c r="D6" s="1" t="s">
        <v>4</v>
      </c>
      <c r="E6" s="1"/>
      <c r="F6" s="1"/>
      <c r="G6" s="7">
        <f>ROUND(SUM(G3:G5),5)</f>
        <v>47665</v>
      </c>
      <c r="H6" s="22">
        <f>ROUND(SUM(H3:H5),5)</f>
        <v>47665</v>
      </c>
      <c r="I6" s="3"/>
      <c r="J6" s="7">
        <f>ROUND(SUM(J3:J5),5)</f>
        <v>13180.35</v>
      </c>
      <c r="K6" s="22">
        <f>ROUND(SUM(K3:K5),5)</f>
        <v>13200</v>
      </c>
      <c r="L6" s="3"/>
      <c r="M6" s="7">
        <f t="shared" si="0"/>
        <v>60845.35</v>
      </c>
      <c r="N6" s="22">
        <f t="shared" si="0"/>
        <v>60865</v>
      </c>
      <c r="P6" s="1"/>
      <c r="Q6" s="1"/>
      <c r="R6" s="1"/>
      <c r="S6" s="1"/>
      <c r="T6" s="1"/>
      <c r="U6" s="1"/>
      <c r="V6" s="2"/>
      <c r="W6" s="3"/>
      <c r="X6" s="2"/>
      <c r="Y6" s="3"/>
      <c r="Z6" s="2"/>
    </row>
    <row r="7" spans="1:26" x14ac:dyDescent="0.25">
      <c r="A7" s="1"/>
      <c r="B7" s="1"/>
      <c r="C7" s="1" t="s">
        <v>14</v>
      </c>
      <c r="D7" s="1"/>
      <c r="E7" s="1"/>
      <c r="F7" s="1"/>
      <c r="G7" s="2">
        <f>G6</f>
        <v>47665</v>
      </c>
      <c r="H7" s="18">
        <f>H6</f>
        <v>47665</v>
      </c>
      <c r="I7" s="3"/>
      <c r="J7" s="2">
        <f>J6</f>
        <v>13180.35</v>
      </c>
      <c r="K7" s="18">
        <f>K6</f>
        <v>13200</v>
      </c>
      <c r="L7" s="3"/>
      <c r="M7" s="2">
        <f t="shared" si="0"/>
        <v>60845.35</v>
      </c>
      <c r="N7" s="18">
        <f t="shared" si="0"/>
        <v>60865</v>
      </c>
      <c r="P7" s="1"/>
      <c r="Q7" s="1"/>
      <c r="R7" s="1"/>
      <c r="S7" s="1"/>
      <c r="T7" s="1"/>
      <c r="U7" s="1"/>
      <c r="V7" s="2"/>
      <c r="W7" s="3"/>
      <c r="X7" s="2"/>
      <c r="Y7" s="3"/>
      <c r="Z7" s="2"/>
    </row>
    <row r="8" spans="1:26" x14ac:dyDescent="0.25">
      <c r="A8" s="1"/>
      <c r="B8" s="1"/>
      <c r="C8" s="1"/>
      <c r="D8" s="1" t="s">
        <v>15</v>
      </c>
      <c r="E8" s="1"/>
      <c r="F8" s="1"/>
      <c r="G8" s="2"/>
      <c r="H8" s="18"/>
      <c r="I8" s="3"/>
      <c r="J8" s="2"/>
      <c r="K8" s="18"/>
      <c r="L8" s="3"/>
      <c r="M8" s="2"/>
      <c r="N8" s="18"/>
      <c r="P8" s="1"/>
      <c r="Q8" s="1"/>
      <c r="R8" s="1"/>
      <c r="S8" s="1"/>
      <c r="T8" s="1"/>
      <c r="U8" s="1"/>
      <c r="V8" s="2"/>
      <c r="W8" s="3"/>
      <c r="X8" s="2"/>
      <c r="Y8" s="3"/>
      <c r="Z8" s="2"/>
    </row>
    <row r="9" spans="1:26" x14ac:dyDescent="0.25">
      <c r="A9" s="1"/>
      <c r="B9" s="1"/>
      <c r="C9" s="1"/>
      <c r="D9" s="1"/>
      <c r="E9" s="1" t="s">
        <v>128</v>
      </c>
      <c r="F9" s="1"/>
      <c r="G9" s="2"/>
      <c r="H9" s="18"/>
      <c r="I9" s="3"/>
      <c r="J9" s="2"/>
      <c r="K9" s="18"/>
      <c r="L9" s="3"/>
      <c r="M9" s="2"/>
      <c r="N9" s="18"/>
      <c r="P9" s="1"/>
      <c r="Q9" s="1"/>
      <c r="R9" s="1"/>
      <c r="S9" s="1"/>
      <c r="T9" s="1"/>
      <c r="U9" s="1"/>
      <c r="V9" s="2"/>
      <c r="W9" s="3"/>
      <c r="X9" s="2"/>
      <c r="Y9" s="3"/>
      <c r="Z9" s="2"/>
    </row>
    <row r="10" spans="1:26" x14ac:dyDescent="0.25">
      <c r="A10" s="1"/>
      <c r="B10" s="1"/>
      <c r="C10" s="1"/>
      <c r="D10" s="1"/>
      <c r="E10" s="1"/>
      <c r="F10" s="1" t="s">
        <v>129</v>
      </c>
      <c r="G10" s="2">
        <v>0</v>
      </c>
      <c r="H10" s="18">
        <v>0</v>
      </c>
      <c r="I10" s="3"/>
      <c r="J10" s="2">
        <v>384.92</v>
      </c>
      <c r="K10" s="18">
        <v>384.92</v>
      </c>
      <c r="L10" s="3"/>
      <c r="M10" s="2">
        <f t="shared" ref="M10:N24" si="1">G10+J10</f>
        <v>384.92</v>
      </c>
      <c r="N10" s="18">
        <f t="shared" si="1"/>
        <v>384.92</v>
      </c>
      <c r="P10" s="1"/>
      <c r="Q10" s="1"/>
      <c r="R10" s="1"/>
      <c r="S10" s="1"/>
      <c r="T10" s="1"/>
      <c r="U10" s="1"/>
      <c r="V10" s="2"/>
      <c r="W10" s="3"/>
      <c r="X10" s="2"/>
      <c r="Y10" s="3"/>
      <c r="Z10" s="2"/>
    </row>
    <row r="11" spans="1:26" x14ac:dyDescent="0.25">
      <c r="A11" s="1"/>
      <c r="B11" s="1"/>
      <c r="C11" s="1"/>
      <c r="D11" s="1"/>
      <c r="E11" s="1"/>
      <c r="F11" s="24" t="s">
        <v>130</v>
      </c>
      <c r="G11" s="2">
        <v>0</v>
      </c>
      <c r="H11" s="18">
        <v>0</v>
      </c>
      <c r="I11" s="3"/>
      <c r="J11" s="2">
        <v>0</v>
      </c>
      <c r="K11" s="18">
        <v>200</v>
      </c>
      <c r="L11" s="3"/>
      <c r="M11" s="2">
        <f t="shared" si="1"/>
        <v>0</v>
      </c>
      <c r="N11" s="18">
        <f t="shared" si="1"/>
        <v>200</v>
      </c>
      <c r="P11" s="1"/>
      <c r="Q11" s="1"/>
      <c r="R11" s="1"/>
      <c r="S11" s="1"/>
      <c r="T11" s="1"/>
      <c r="U11" s="1"/>
      <c r="V11" s="2"/>
      <c r="W11" s="3"/>
      <c r="X11" s="2"/>
      <c r="Y11" s="3"/>
      <c r="Z11" s="2"/>
    </row>
    <row r="12" spans="1:26" x14ac:dyDescent="0.25">
      <c r="A12" s="1"/>
      <c r="B12" s="1"/>
      <c r="C12" s="1"/>
      <c r="D12" s="1"/>
      <c r="E12" s="1"/>
      <c r="F12" s="24" t="s">
        <v>19</v>
      </c>
      <c r="G12" s="2">
        <v>0</v>
      </c>
      <c r="H12" s="18">
        <v>0</v>
      </c>
      <c r="I12" s="3"/>
      <c r="J12" s="2">
        <v>40.369999999999997</v>
      </c>
      <c r="K12" s="18">
        <v>241</v>
      </c>
      <c r="L12" s="3"/>
      <c r="M12" s="2">
        <f t="shared" si="1"/>
        <v>40.369999999999997</v>
      </c>
      <c r="N12" s="18">
        <f t="shared" si="1"/>
        <v>241</v>
      </c>
      <c r="P12" s="1"/>
      <c r="Q12" s="1"/>
      <c r="R12" s="1"/>
      <c r="S12" s="1"/>
      <c r="T12" s="1"/>
      <c r="U12" s="1"/>
      <c r="V12" s="2"/>
      <c r="W12" s="3"/>
      <c r="X12" s="2"/>
      <c r="Y12" s="3"/>
      <c r="Z12" s="2"/>
    </row>
    <row r="13" spans="1:26" x14ac:dyDescent="0.25">
      <c r="A13" s="1"/>
      <c r="B13" s="1"/>
      <c r="C13" s="1"/>
      <c r="D13" s="1"/>
      <c r="E13" s="1"/>
      <c r="F13" s="1" t="s">
        <v>25</v>
      </c>
      <c r="G13" s="2">
        <v>0</v>
      </c>
      <c r="H13" s="18">
        <v>0</v>
      </c>
      <c r="I13" s="3"/>
      <c r="J13" s="2">
        <v>26.05</v>
      </c>
      <c r="K13" s="18">
        <v>26.05</v>
      </c>
      <c r="L13" s="3"/>
      <c r="M13" s="2">
        <f t="shared" si="1"/>
        <v>26.05</v>
      </c>
      <c r="N13" s="18">
        <f t="shared" si="1"/>
        <v>26.05</v>
      </c>
      <c r="P13" s="1"/>
      <c r="Q13" s="1"/>
      <c r="R13" s="1"/>
      <c r="S13" s="1"/>
      <c r="T13" s="1"/>
      <c r="U13" s="1"/>
      <c r="V13" s="2"/>
      <c r="W13" s="3"/>
      <c r="X13" s="2"/>
      <c r="Y13" s="3"/>
      <c r="Z13" s="2"/>
    </row>
    <row r="14" spans="1:26" x14ac:dyDescent="0.25">
      <c r="A14" s="1"/>
      <c r="B14" s="1"/>
      <c r="C14" s="1"/>
      <c r="D14" s="1"/>
      <c r="E14" s="1"/>
      <c r="F14" s="24" t="s">
        <v>26</v>
      </c>
      <c r="G14" s="2">
        <v>0</v>
      </c>
      <c r="H14" s="18">
        <v>0</v>
      </c>
      <c r="I14" s="3"/>
      <c r="J14" s="2">
        <v>37.18</v>
      </c>
      <c r="K14" s="18">
        <v>480</v>
      </c>
      <c r="L14" s="3"/>
      <c r="M14" s="2">
        <f t="shared" si="1"/>
        <v>37.18</v>
      </c>
      <c r="N14" s="18">
        <f t="shared" si="1"/>
        <v>480</v>
      </c>
      <c r="P14" s="1"/>
      <c r="Q14" s="1"/>
      <c r="R14" s="1"/>
      <c r="S14" s="1"/>
      <c r="T14" s="1"/>
      <c r="U14" s="1"/>
      <c r="V14" s="2"/>
      <c r="W14" s="3"/>
      <c r="X14" s="2"/>
      <c r="Y14" s="3"/>
      <c r="Z14" s="2"/>
    </row>
    <row r="15" spans="1:26" x14ac:dyDescent="0.25">
      <c r="A15" s="1"/>
      <c r="B15" s="1"/>
      <c r="C15" s="1"/>
      <c r="D15" s="1"/>
      <c r="E15" s="1"/>
      <c r="F15" s="24" t="s">
        <v>27</v>
      </c>
      <c r="G15" s="2">
        <v>0</v>
      </c>
      <c r="H15" s="18">
        <v>0</v>
      </c>
      <c r="I15" s="3"/>
      <c r="J15" s="2">
        <v>51.47</v>
      </c>
      <c r="K15" s="18">
        <v>150</v>
      </c>
      <c r="L15" s="3"/>
      <c r="M15" s="2">
        <f t="shared" si="1"/>
        <v>51.47</v>
      </c>
      <c r="N15" s="18">
        <f t="shared" si="1"/>
        <v>150</v>
      </c>
      <c r="P15" s="1"/>
      <c r="Q15" s="1"/>
      <c r="R15" s="1"/>
      <c r="S15" s="1"/>
      <c r="T15" s="1"/>
      <c r="U15" s="1"/>
      <c r="V15" s="2"/>
      <c r="W15" s="3"/>
      <c r="X15" s="2"/>
      <c r="Y15" s="3"/>
      <c r="Z15" s="2"/>
    </row>
    <row r="16" spans="1:26" x14ac:dyDescent="0.25">
      <c r="A16" s="1"/>
      <c r="B16" s="1"/>
      <c r="C16" s="1"/>
      <c r="D16" s="1"/>
      <c r="E16" s="1"/>
      <c r="F16" s="1" t="s">
        <v>28</v>
      </c>
      <c r="G16" s="2">
        <v>0</v>
      </c>
      <c r="H16" s="18">
        <v>0</v>
      </c>
      <c r="I16" s="3"/>
      <c r="J16" s="2">
        <v>0</v>
      </c>
      <c r="K16" s="18">
        <v>0</v>
      </c>
      <c r="L16" s="3"/>
      <c r="M16" s="2">
        <f t="shared" si="1"/>
        <v>0</v>
      </c>
      <c r="N16" s="18">
        <f t="shared" si="1"/>
        <v>0</v>
      </c>
      <c r="P16" s="1"/>
      <c r="Q16" s="1"/>
      <c r="R16" s="1"/>
      <c r="S16" s="1"/>
      <c r="T16" s="1"/>
      <c r="U16" s="1"/>
      <c r="V16" s="2"/>
      <c r="W16" s="3"/>
      <c r="X16" s="2"/>
      <c r="Y16" s="3"/>
      <c r="Z16" s="2"/>
    </row>
    <row r="17" spans="1:26" ht="15.75" thickBot="1" x14ac:dyDescent="0.3">
      <c r="A17" s="1"/>
      <c r="B17" s="1"/>
      <c r="C17" s="1"/>
      <c r="D17" s="1"/>
      <c r="E17" s="1"/>
      <c r="F17" s="24" t="s">
        <v>29</v>
      </c>
      <c r="G17" s="4">
        <v>0</v>
      </c>
      <c r="H17" s="19">
        <v>0</v>
      </c>
      <c r="I17" s="3"/>
      <c r="J17" s="4">
        <v>3862.5</v>
      </c>
      <c r="K17" s="19">
        <v>5150</v>
      </c>
      <c r="L17" s="3"/>
      <c r="M17" s="4">
        <f t="shared" si="1"/>
        <v>3862.5</v>
      </c>
      <c r="N17" s="19">
        <f t="shared" si="1"/>
        <v>5150</v>
      </c>
      <c r="P17" s="1"/>
      <c r="Q17" s="1"/>
      <c r="R17" s="1"/>
      <c r="S17" s="1"/>
      <c r="T17" s="1"/>
      <c r="U17" s="1"/>
      <c r="V17" s="2"/>
      <c r="W17" s="3"/>
      <c r="X17" s="2"/>
      <c r="Y17" s="3"/>
      <c r="Z17" s="2"/>
    </row>
    <row r="18" spans="1:26" x14ac:dyDescent="0.25">
      <c r="A18" s="1"/>
      <c r="B18" s="1"/>
      <c r="C18" s="1"/>
      <c r="D18" s="1"/>
      <c r="E18" s="1" t="s">
        <v>131</v>
      </c>
      <c r="F18" s="1"/>
      <c r="G18" s="2">
        <f>ROUND(SUM(G9:G17),5)</f>
        <v>0</v>
      </c>
      <c r="H18" s="18">
        <f>ROUND(SUM(H9:H17),5)</f>
        <v>0</v>
      </c>
      <c r="I18" s="3"/>
      <c r="J18" s="2">
        <f>ROUND(SUM(J9:J17),5)</f>
        <v>4402.49</v>
      </c>
      <c r="K18" s="18">
        <f>ROUND(SUM(K9:K17),5)</f>
        <v>6631.97</v>
      </c>
      <c r="L18" s="3"/>
      <c r="M18" s="2">
        <f t="shared" si="1"/>
        <v>4402.49</v>
      </c>
      <c r="N18" s="18">
        <f t="shared" si="1"/>
        <v>6631.97</v>
      </c>
      <c r="P18" s="1"/>
      <c r="Q18" s="1"/>
      <c r="R18" s="1"/>
      <c r="S18" s="1"/>
      <c r="T18" s="1"/>
      <c r="U18" s="1"/>
      <c r="V18" s="2"/>
      <c r="W18" s="3"/>
      <c r="X18" s="2"/>
      <c r="Y18" s="3"/>
      <c r="Z18" s="2"/>
    </row>
    <row r="19" spans="1:26" x14ac:dyDescent="0.25">
      <c r="A19" s="1"/>
      <c r="B19" s="1"/>
      <c r="C19" s="1"/>
      <c r="D19" s="1"/>
      <c r="E19" s="1" t="s">
        <v>31</v>
      </c>
      <c r="F19" s="1"/>
      <c r="G19" s="2"/>
      <c r="H19" s="18"/>
      <c r="I19" s="3"/>
      <c r="J19" s="2"/>
      <c r="K19" s="18"/>
      <c r="L19" s="3"/>
      <c r="M19" s="2"/>
      <c r="N19" s="18"/>
      <c r="P19" s="1"/>
      <c r="Q19" s="1"/>
      <c r="R19" s="1"/>
      <c r="S19" s="1"/>
      <c r="T19" s="1"/>
      <c r="U19" s="1"/>
      <c r="V19" s="2"/>
      <c r="W19" s="3"/>
      <c r="X19" s="2"/>
      <c r="Y19" s="3"/>
      <c r="Z19" s="2"/>
    </row>
    <row r="20" spans="1:26" x14ac:dyDescent="0.25">
      <c r="A20" s="1"/>
      <c r="B20" s="1"/>
      <c r="C20" s="1"/>
      <c r="D20" s="1"/>
      <c r="E20" s="1"/>
      <c r="F20" s="1" t="s">
        <v>132</v>
      </c>
      <c r="G20" s="2">
        <v>0</v>
      </c>
      <c r="H20" s="18">
        <v>0</v>
      </c>
      <c r="I20" s="3"/>
      <c r="J20" s="2">
        <v>40</v>
      </c>
      <c r="K20" s="18">
        <v>40</v>
      </c>
      <c r="L20" s="3"/>
      <c r="M20" s="2">
        <f t="shared" si="1"/>
        <v>40</v>
      </c>
      <c r="N20" s="18">
        <f t="shared" si="1"/>
        <v>40</v>
      </c>
      <c r="P20" s="1"/>
      <c r="Q20" s="1"/>
      <c r="R20" s="1"/>
      <c r="S20" s="1"/>
      <c r="T20" s="1"/>
      <c r="U20" s="1"/>
      <c r="V20" s="2"/>
      <c r="W20" s="3"/>
      <c r="X20" s="2"/>
      <c r="Y20" s="3"/>
      <c r="Z20" s="2"/>
    </row>
    <row r="21" spans="1:26" x14ac:dyDescent="0.25">
      <c r="A21" s="1"/>
      <c r="B21" s="1"/>
      <c r="C21" s="1"/>
      <c r="D21" s="1"/>
      <c r="E21" s="1"/>
      <c r="F21" s="1" t="s">
        <v>133</v>
      </c>
      <c r="G21" s="2">
        <v>0</v>
      </c>
      <c r="H21" s="18">
        <v>0</v>
      </c>
      <c r="I21" s="3"/>
      <c r="J21" s="2">
        <v>0</v>
      </c>
      <c r="K21" s="18">
        <v>0</v>
      </c>
      <c r="L21" s="3"/>
      <c r="M21" s="2">
        <f t="shared" si="1"/>
        <v>0</v>
      </c>
      <c r="N21" s="18">
        <f t="shared" si="1"/>
        <v>0</v>
      </c>
      <c r="P21" s="1"/>
      <c r="Q21" s="1"/>
      <c r="R21" s="1"/>
      <c r="S21" s="1"/>
      <c r="T21" s="1"/>
      <c r="U21" s="1"/>
      <c r="V21" s="2"/>
      <c r="W21" s="3"/>
      <c r="X21" s="2"/>
      <c r="Y21" s="3"/>
      <c r="Z21" s="2"/>
    </row>
    <row r="22" spans="1:26" x14ac:dyDescent="0.25">
      <c r="A22" s="1"/>
      <c r="B22" s="1"/>
      <c r="C22" s="1"/>
      <c r="D22" s="1"/>
      <c r="E22" s="1"/>
      <c r="F22" s="1" t="s">
        <v>134</v>
      </c>
      <c r="G22" s="2">
        <v>0</v>
      </c>
      <c r="H22" s="18">
        <v>0</v>
      </c>
      <c r="I22" s="3"/>
      <c r="J22" s="2">
        <v>1295</v>
      </c>
      <c r="K22" s="18">
        <v>1295</v>
      </c>
      <c r="L22" s="3"/>
      <c r="M22" s="2">
        <f t="shared" si="1"/>
        <v>1295</v>
      </c>
      <c r="N22" s="18">
        <f t="shared" si="1"/>
        <v>1295</v>
      </c>
      <c r="P22" s="1"/>
      <c r="Q22" s="1"/>
      <c r="R22" s="1"/>
      <c r="S22" s="1"/>
      <c r="T22" s="1"/>
      <c r="U22" s="1"/>
      <c r="V22" s="2"/>
      <c r="W22" s="3"/>
      <c r="X22" s="2"/>
      <c r="Y22" s="3"/>
      <c r="Z22" s="2"/>
    </row>
    <row r="23" spans="1:26" x14ac:dyDescent="0.25">
      <c r="A23" s="1"/>
      <c r="B23" s="1"/>
      <c r="C23" s="1"/>
      <c r="D23" s="1"/>
      <c r="E23" s="1"/>
      <c r="F23" s="1" t="s">
        <v>135</v>
      </c>
      <c r="G23" s="2">
        <v>0</v>
      </c>
      <c r="H23" s="18">
        <v>0</v>
      </c>
      <c r="I23" s="3"/>
      <c r="J23" s="2">
        <v>40.5</v>
      </c>
      <c r="K23" s="18">
        <v>40.5</v>
      </c>
      <c r="L23" s="3"/>
      <c r="M23" s="2">
        <f t="shared" si="1"/>
        <v>40.5</v>
      </c>
      <c r="N23" s="18">
        <f t="shared" si="1"/>
        <v>40.5</v>
      </c>
      <c r="P23" s="1"/>
      <c r="Q23" s="1"/>
      <c r="R23" s="1"/>
      <c r="S23" s="1"/>
      <c r="T23" s="1"/>
      <c r="U23" s="1"/>
      <c r="V23" s="2"/>
      <c r="W23" s="3"/>
      <c r="X23" s="2"/>
      <c r="Y23" s="3"/>
      <c r="Z23" s="2"/>
    </row>
    <row r="24" spans="1:26" ht="15.75" thickBot="1" x14ac:dyDescent="0.3">
      <c r="A24" s="1"/>
      <c r="B24" s="1"/>
      <c r="C24" s="1"/>
      <c r="D24" s="1"/>
      <c r="E24" s="1"/>
      <c r="F24" s="1" t="s">
        <v>136</v>
      </c>
      <c r="G24" s="4">
        <v>0</v>
      </c>
      <c r="H24" s="19">
        <v>0</v>
      </c>
      <c r="I24" s="3"/>
      <c r="J24" s="4">
        <v>204</v>
      </c>
      <c r="K24" s="19">
        <v>204</v>
      </c>
      <c r="L24" s="3"/>
      <c r="M24" s="4">
        <f t="shared" si="1"/>
        <v>204</v>
      </c>
      <c r="N24" s="19">
        <f t="shared" si="1"/>
        <v>204</v>
      </c>
      <c r="P24" s="1"/>
      <c r="Q24" s="1"/>
      <c r="R24" s="1"/>
      <c r="S24" s="1"/>
      <c r="T24" s="1"/>
      <c r="U24" s="1"/>
      <c r="V24" s="2"/>
      <c r="W24" s="3"/>
      <c r="X24" s="2"/>
      <c r="Y24" s="3"/>
      <c r="Z24" s="2"/>
    </row>
    <row r="25" spans="1:26" x14ac:dyDescent="0.25">
      <c r="A25" s="1"/>
      <c r="B25" s="1"/>
      <c r="C25" s="1"/>
      <c r="D25" s="1"/>
      <c r="E25" s="1" t="s">
        <v>38</v>
      </c>
      <c r="F25" s="1"/>
      <c r="G25" s="2">
        <f>ROUND(SUM(G19:G24),5)</f>
        <v>0</v>
      </c>
      <c r="H25" s="18">
        <f>ROUND(SUM(H19:H24),5)</f>
        <v>0</v>
      </c>
      <c r="I25" s="3"/>
      <c r="J25" s="2">
        <f>ROUND(SUM(J19:J24),5)</f>
        <v>1579.5</v>
      </c>
      <c r="K25" s="18">
        <f>ROUND(SUM(K19:K24),5)</f>
        <v>1579.5</v>
      </c>
      <c r="L25" s="3"/>
      <c r="M25" s="2">
        <f t="shared" ref="M25:N25" si="2">ROUND(SUM(G25:J25),5)</f>
        <v>1579.5</v>
      </c>
      <c r="N25" s="18">
        <f t="shared" si="2"/>
        <v>3159</v>
      </c>
      <c r="P25" s="1"/>
      <c r="Q25" s="1"/>
      <c r="R25" s="1"/>
      <c r="S25" s="1"/>
      <c r="T25" s="1"/>
      <c r="U25" s="1"/>
      <c r="V25" s="2"/>
      <c r="W25" s="3"/>
      <c r="X25" s="2"/>
      <c r="Y25" s="3"/>
      <c r="Z25" s="2"/>
    </row>
    <row r="26" spans="1:26" x14ac:dyDescent="0.25">
      <c r="A26" s="1"/>
      <c r="B26" s="1"/>
      <c r="C26" s="1"/>
      <c r="D26" s="1"/>
      <c r="E26" s="1" t="s">
        <v>39</v>
      </c>
      <c r="F26" s="1"/>
      <c r="G26" s="2"/>
      <c r="H26" s="18"/>
      <c r="I26" s="3"/>
      <c r="J26" s="2"/>
      <c r="K26" s="18"/>
      <c r="L26" s="3"/>
      <c r="M26" s="2"/>
      <c r="N26" s="18"/>
      <c r="P26" s="1"/>
      <c r="Q26" s="1"/>
      <c r="R26" s="1"/>
      <c r="S26" s="1"/>
      <c r="T26" s="1"/>
      <c r="U26" s="1"/>
      <c r="V26" s="2"/>
      <c r="W26" s="3"/>
      <c r="X26" s="2"/>
      <c r="Y26" s="3"/>
      <c r="Z26" s="2"/>
    </row>
    <row r="27" spans="1:26" x14ac:dyDescent="0.25">
      <c r="A27" s="1"/>
      <c r="B27" s="1"/>
      <c r="C27" s="1"/>
      <c r="D27" s="1"/>
      <c r="E27" s="1"/>
      <c r="F27" s="1" t="s">
        <v>137</v>
      </c>
      <c r="G27" s="2">
        <v>0</v>
      </c>
      <c r="H27" s="18">
        <v>0</v>
      </c>
      <c r="I27" s="3"/>
      <c r="J27" s="2">
        <v>123.18</v>
      </c>
      <c r="K27" s="18">
        <v>123.18</v>
      </c>
      <c r="L27" s="3"/>
      <c r="M27" s="2">
        <f t="shared" ref="M27:N30" si="3">G27+J27</f>
        <v>123.18</v>
      </c>
      <c r="N27" s="18">
        <f t="shared" si="3"/>
        <v>123.18</v>
      </c>
      <c r="P27" s="1"/>
      <c r="Q27" s="1"/>
      <c r="R27" s="1"/>
      <c r="S27" s="1"/>
      <c r="T27" s="1"/>
      <c r="U27" s="1"/>
      <c r="V27" s="2"/>
      <c r="W27" s="3"/>
      <c r="X27" s="2"/>
      <c r="Y27" s="3"/>
      <c r="Z27" s="2"/>
    </row>
    <row r="28" spans="1:26" x14ac:dyDescent="0.25">
      <c r="A28" s="1"/>
      <c r="B28" s="1"/>
      <c r="C28" s="1"/>
      <c r="D28" s="1"/>
      <c r="E28" s="1"/>
      <c r="F28" s="24" t="s">
        <v>125</v>
      </c>
      <c r="G28" s="2">
        <v>0</v>
      </c>
      <c r="H28" s="18">
        <v>0</v>
      </c>
      <c r="I28" s="3"/>
      <c r="J28" s="2">
        <v>0</v>
      </c>
      <c r="K28" s="18">
        <v>340</v>
      </c>
      <c r="L28" s="3"/>
      <c r="M28" s="2">
        <f t="shared" si="3"/>
        <v>0</v>
      </c>
      <c r="N28" s="18">
        <f t="shared" si="3"/>
        <v>340</v>
      </c>
      <c r="P28" s="1"/>
      <c r="Q28" s="1"/>
      <c r="R28" s="1"/>
      <c r="S28" s="1"/>
      <c r="T28" s="1"/>
      <c r="U28" s="1"/>
      <c r="V28" s="2"/>
      <c r="W28" s="3"/>
      <c r="X28" s="2"/>
      <c r="Y28" s="3"/>
      <c r="Z28" s="2"/>
    </row>
    <row r="29" spans="1:26" x14ac:dyDescent="0.25">
      <c r="A29" s="1"/>
      <c r="B29" s="1"/>
      <c r="C29" s="1"/>
      <c r="D29" s="1"/>
      <c r="E29" s="1"/>
      <c r="F29" s="1" t="s">
        <v>138</v>
      </c>
      <c r="G29" s="2">
        <v>0</v>
      </c>
      <c r="H29" s="18">
        <v>0</v>
      </c>
      <c r="I29" s="3"/>
      <c r="J29" s="2">
        <v>90.52</v>
      </c>
      <c r="K29" s="18">
        <v>90.52</v>
      </c>
      <c r="L29" s="3"/>
      <c r="M29" s="2">
        <f t="shared" si="3"/>
        <v>90.52</v>
      </c>
      <c r="N29" s="18">
        <f t="shared" si="3"/>
        <v>90.52</v>
      </c>
      <c r="P29" s="1"/>
      <c r="Q29" s="1"/>
      <c r="R29" s="1"/>
      <c r="S29" s="1"/>
      <c r="T29" s="1"/>
      <c r="U29" s="1"/>
      <c r="V29" s="2"/>
      <c r="W29" s="3"/>
      <c r="X29" s="2"/>
      <c r="Y29" s="3"/>
      <c r="Z29" s="2"/>
    </row>
    <row r="30" spans="1:26" ht="15.75" thickBot="1" x14ac:dyDescent="0.3">
      <c r="A30" s="1"/>
      <c r="B30" s="1"/>
      <c r="C30" s="1"/>
      <c r="D30" s="1"/>
      <c r="E30" s="1"/>
      <c r="F30" s="1" t="s">
        <v>139</v>
      </c>
      <c r="G30" s="4">
        <v>0</v>
      </c>
      <c r="H30" s="19">
        <v>0</v>
      </c>
      <c r="I30" s="3"/>
      <c r="J30" s="4">
        <v>202.5</v>
      </c>
      <c r="K30" s="19">
        <v>202.5</v>
      </c>
      <c r="L30" s="3"/>
      <c r="M30" s="4">
        <f t="shared" si="3"/>
        <v>202.5</v>
      </c>
      <c r="N30" s="19">
        <f t="shared" si="3"/>
        <v>202.5</v>
      </c>
      <c r="P30" s="1"/>
      <c r="Q30" s="1"/>
      <c r="R30" s="1"/>
      <c r="S30" s="1"/>
      <c r="T30" s="1"/>
      <c r="U30" s="1"/>
      <c r="V30" s="2"/>
      <c r="W30" s="3"/>
      <c r="X30" s="2"/>
      <c r="Y30" s="3"/>
      <c r="Z30" s="2"/>
    </row>
    <row r="31" spans="1:26" x14ac:dyDescent="0.25">
      <c r="A31" s="1"/>
      <c r="B31" s="1"/>
      <c r="C31" s="1"/>
      <c r="D31" s="1"/>
      <c r="E31" s="1" t="s">
        <v>68</v>
      </c>
      <c r="F31" s="1"/>
      <c r="G31" s="2">
        <f>ROUND(SUM(G26:G30),5)</f>
        <v>0</v>
      </c>
      <c r="H31" s="18">
        <f>ROUND(SUM(H26:H30),5)</f>
        <v>0</v>
      </c>
      <c r="I31" s="3"/>
      <c r="J31" s="2">
        <f>ROUND(SUM(J26:J30),5)</f>
        <v>416.2</v>
      </c>
      <c r="K31" s="18">
        <f>ROUND(SUM(K26:K30),5)</f>
        <v>756.2</v>
      </c>
      <c r="L31" s="3"/>
      <c r="M31" s="2">
        <f t="shared" ref="M31:N47" si="4">ROUND(SUM(G31:J31),5)</f>
        <v>416.2</v>
      </c>
      <c r="N31" s="18">
        <f t="shared" si="4"/>
        <v>1172.4000000000001</v>
      </c>
      <c r="P31" s="1"/>
      <c r="Q31" s="1"/>
      <c r="R31" s="1"/>
      <c r="S31" s="1"/>
      <c r="T31" s="1"/>
    </row>
    <row r="32" spans="1:26" x14ac:dyDescent="0.25">
      <c r="A32" s="1"/>
      <c r="B32" s="1"/>
      <c r="C32" s="1"/>
      <c r="D32" s="1"/>
      <c r="E32" s="1" t="s">
        <v>69</v>
      </c>
      <c r="F32" s="1"/>
      <c r="G32" s="2">
        <v>0</v>
      </c>
      <c r="H32" s="18">
        <v>0</v>
      </c>
      <c r="I32" s="3"/>
      <c r="J32" s="2"/>
      <c r="K32" s="18"/>
      <c r="L32" s="3"/>
      <c r="M32" s="2"/>
      <c r="N32" s="18"/>
      <c r="P32" s="1"/>
      <c r="Q32" s="1"/>
      <c r="R32" s="1"/>
      <c r="S32" s="1"/>
      <c r="T32" s="1"/>
    </row>
    <row r="33" spans="1:26" x14ac:dyDescent="0.25">
      <c r="A33" s="1"/>
      <c r="B33" s="1"/>
      <c r="C33" s="1"/>
      <c r="D33" s="1"/>
      <c r="E33" s="1"/>
      <c r="F33" s="1" t="s">
        <v>140</v>
      </c>
      <c r="G33" s="2">
        <v>0</v>
      </c>
      <c r="H33" s="18">
        <v>0</v>
      </c>
      <c r="I33" s="2"/>
      <c r="J33" s="2">
        <v>1466.41</v>
      </c>
      <c r="K33" s="35">
        <v>1806.41</v>
      </c>
      <c r="L33" s="3"/>
      <c r="M33" s="2">
        <f t="shared" ref="M33:N46" si="5">G33+J33</f>
        <v>1466.41</v>
      </c>
      <c r="N33" s="18">
        <f t="shared" si="5"/>
        <v>1806.41</v>
      </c>
      <c r="P33" s="1"/>
      <c r="Q33" s="1"/>
      <c r="R33" s="1"/>
      <c r="S33" s="1"/>
      <c r="T33" s="1"/>
    </row>
    <row r="34" spans="1:26" x14ac:dyDescent="0.25">
      <c r="A34" s="1"/>
      <c r="B34" s="1"/>
      <c r="C34" s="1"/>
      <c r="D34" s="1"/>
      <c r="E34" s="1"/>
      <c r="F34" s="1" t="s">
        <v>141</v>
      </c>
      <c r="G34" s="2">
        <v>0</v>
      </c>
      <c r="H34" s="18">
        <v>0</v>
      </c>
      <c r="I34" s="2"/>
      <c r="J34" s="2">
        <v>113.98</v>
      </c>
      <c r="K34" s="35">
        <v>150.5</v>
      </c>
      <c r="L34" s="3"/>
      <c r="M34" s="2">
        <f t="shared" si="5"/>
        <v>113.98</v>
      </c>
      <c r="N34" s="18">
        <f t="shared" si="5"/>
        <v>150.5</v>
      </c>
      <c r="P34" s="1"/>
      <c r="Q34" s="1"/>
      <c r="R34" s="1"/>
      <c r="S34" s="1"/>
      <c r="T34" s="1"/>
    </row>
    <row r="35" spans="1:26" x14ac:dyDescent="0.25">
      <c r="A35" s="1"/>
      <c r="B35" s="1"/>
      <c r="C35" s="1"/>
      <c r="D35" s="1"/>
      <c r="E35" s="1"/>
      <c r="F35" s="1" t="s">
        <v>142</v>
      </c>
      <c r="G35" s="2">
        <v>0</v>
      </c>
      <c r="H35" s="18">
        <v>0</v>
      </c>
      <c r="I35" s="2"/>
      <c r="J35" s="2">
        <v>344.36</v>
      </c>
      <c r="K35" s="35">
        <v>394.36</v>
      </c>
      <c r="L35" s="3"/>
      <c r="M35" s="2">
        <f t="shared" si="5"/>
        <v>344.36</v>
      </c>
      <c r="N35" s="18">
        <f t="shared" si="5"/>
        <v>394.36</v>
      </c>
      <c r="P35" s="1"/>
      <c r="Q35" s="1"/>
      <c r="R35" s="1"/>
      <c r="S35" s="1"/>
    </row>
    <row r="36" spans="1:26" ht="15.75" thickBot="1" x14ac:dyDescent="0.3">
      <c r="A36" s="1"/>
      <c r="B36" s="1"/>
      <c r="C36" s="1"/>
      <c r="D36" s="1"/>
      <c r="E36" s="1"/>
      <c r="F36" s="1" t="s">
        <v>143</v>
      </c>
      <c r="G36" s="4">
        <v>0</v>
      </c>
      <c r="H36" s="19">
        <v>0</v>
      </c>
      <c r="I36" s="2"/>
      <c r="J36" s="4">
        <v>180</v>
      </c>
      <c r="K36" s="36">
        <v>210.88</v>
      </c>
      <c r="L36" s="3"/>
      <c r="M36" s="4">
        <f t="shared" si="5"/>
        <v>180</v>
      </c>
      <c r="N36" s="19">
        <f t="shared" si="5"/>
        <v>210.88</v>
      </c>
      <c r="P36" s="1"/>
      <c r="Q36" s="1"/>
      <c r="R36" s="1"/>
      <c r="S36" s="1"/>
      <c r="T36" s="1"/>
      <c r="U36" s="1"/>
      <c r="V36" s="2"/>
      <c r="W36" s="3"/>
      <c r="X36" s="2"/>
      <c r="Y36" s="3"/>
      <c r="Z36" s="2"/>
    </row>
    <row r="37" spans="1:26" x14ac:dyDescent="0.25">
      <c r="A37" s="1"/>
      <c r="B37" s="1"/>
      <c r="C37" s="1"/>
      <c r="D37" s="1"/>
      <c r="E37" s="1" t="s">
        <v>77</v>
      </c>
      <c r="F37" s="1"/>
      <c r="G37" s="2">
        <v>0</v>
      </c>
      <c r="H37" s="3"/>
      <c r="I37" s="2"/>
      <c r="J37" s="2">
        <v>2104.75</v>
      </c>
      <c r="L37" s="3"/>
      <c r="M37" s="2">
        <f>SUM(M33:M36)</f>
        <v>2104.75</v>
      </c>
      <c r="N37" s="18">
        <f>SUM(N33:N36)</f>
        <v>2562.15</v>
      </c>
      <c r="P37" s="1"/>
      <c r="Q37" s="1"/>
      <c r="R37" s="1"/>
      <c r="S37" s="1"/>
      <c r="T37" s="1"/>
      <c r="U37" s="1"/>
      <c r="V37" s="2"/>
      <c r="W37" s="3"/>
      <c r="X37" s="2"/>
      <c r="Y37" s="3"/>
      <c r="Z37" s="2"/>
    </row>
    <row r="38" spans="1:26" x14ac:dyDescent="0.25">
      <c r="A38" s="1"/>
      <c r="B38" s="1"/>
      <c r="C38" s="1"/>
      <c r="D38" s="1"/>
      <c r="E38" s="1" t="s">
        <v>80</v>
      </c>
      <c r="F38" s="1"/>
      <c r="G38" s="2">
        <v>294.17</v>
      </c>
      <c r="H38" s="18">
        <v>294.17</v>
      </c>
      <c r="I38" s="3"/>
      <c r="J38" s="2">
        <v>0</v>
      </c>
      <c r="K38" s="18">
        <v>0</v>
      </c>
      <c r="L38" s="3"/>
      <c r="M38" s="2">
        <f t="shared" si="5"/>
        <v>294.17</v>
      </c>
      <c r="N38" s="18">
        <f t="shared" si="5"/>
        <v>294.17</v>
      </c>
      <c r="P38" s="1"/>
      <c r="Q38" s="1"/>
      <c r="R38" s="1"/>
      <c r="S38" s="1"/>
      <c r="T38" s="1"/>
      <c r="U38" s="1"/>
      <c r="V38" s="2"/>
      <c r="W38" s="3"/>
      <c r="X38" s="2"/>
      <c r="Y38" s="3"/>
      <c r="Z38" s="2"/>
    </row>
    <row r="39" spans="1:26" x14ac:dyDescent="0.25">
      <c r="A39" s="1"/>
      <c r="B39" s="1"/>
      <c r="C39" s="1"/>
      <c r="D39" s="1"/>
      <c r="E39" s="1" t="s">
        <v>216</v>
      </c>
      <c r="F39" s="24"/>
      <c r="G39" s="2">
        <v>0</v>
      </c>
      <c r="H39" s="18">
        <v>2400</v>
      </c>
      <c r="I39" s="3"/>
      <c r="J39" s="2"/>
      <c r="K39" s="18"/>
      <c r="L39" s="3"/>
      <c r="M39" s="2"/>
      <c r="N39" s="18">
        <f t="shared" si="5"/>
        <v>2400</v>
      </c>
      <c r="P39" s="1"/>
      <c r="Q39" s="1"/>
      <c r="R39" s="1"/>
      <c r="S39" s="1"/>
      <c r="T39" s="1"/>
      <c r="U39" s="1"/>
      <c r="V39" s="2"/>
      <c r="W39" s="3"/>
      <c r="X39" s="2"/>
      <c r="Y39" s="3"/>
      <c r="Z39" s="2"/>
    </row>
    <row r="40" spans="1:26" x14ac:dyDescent="0.25">
      <c r="A40" s="1"/>
      <c r="B40" s="1"/>
      <c r="C40" s="1"/>
      <c r="D40" s="1"/>
      <c r="E40" s="1" t="s">
        <v>144</v>
      </c>
      <c r="F40" s="24"/>
      <c r="G40" s="2">
        <v>90.64</v>
      </c>
      <c r="H40" s="18">
        <v>0</v>
      </c>
      <c r="I40" s="3"/>
      <c r="J40" s="2">
        <v>0</v>
      </c>
      <c r="K40" s="18">
        <v>0</v>
      </c>
      <c r="L40" s="3"/>
      <c r="M40" s="2">
        <f t="shared" si="5"/>
        <v>90.64</v>
      </c>
      <c r="N40" s="18">
        <f t="shared" si="5"/>
        <v>0</v>
      </c>
      <c r="P40" s="1"/>
      <c r="Q40" s="1"/>
      <c r="R40" s="1"/>
      <c r="S40" s="1"/>
      <c r="T40" s="1"/>
      <c r="U40" s="1"/>
      <c r="V40" s="2"/>
      <c r="W40" s="3"/>
      <c r="X40" s="2"/>
      <c r="Y40" s="3"/>
      <c r="Z40" s="2"/>
    </row>
    <row r="41" spans="1:26" x14ac:dyDescent="0.25">
      <c r="A41" s="1"/>
      <c r="B41" s="1"/>
      <c r="C41" s="1"/>
      <c r="D41" s="1"/>
      <c r="E41" s="1" t="s">
        <v>145</v>
      </c>
      <c r="F41" s="24"/>
      <c r="G41" s="2">
        <v>117.2</v>
      </c>
      <c r="H41" s="18">
        <v>0</v>
      </c>
      <c r="I41" s="3"/>
      <c r="J41" s="2">
        <v>0</v>
      </c>
      <c r="K41" s="18">
        <v>0</v>
      </c>
      <c r="L41" s="3"/>
      <c r="M41" s="2">
        <f t="shared" si="5"/>
        <v>117.2</v>
      </c>
      <c r="N41" s="18">
        <f t="shared" si="5"/>
        <v>0</v>
      </c>
      <c r="P41" s="1"/>
      <c r="Q41" s="1"/>
      <c r="R41" s="1"/>
      <c r="S41" s="1"/>
      <c r="T41" s="1"/>
      <c r="U41" s="1"/>
      <c r="V41" s="2"/>
      <c r="W41" s="3"/>
      <c r="X41" s="2"/>
      <c r="Y41" s="3"/>
      <c r="Z41" s="2"/>
    </row>
    <row r="42" spans="1:26" x14ac:dyDescent="0.25">
      <c r="A42" s="1"/>
      <c r="B42" s="1"/>
      <c r="C42" s="1"/>
      <c r="D42" s="1"/>
      <c r="E42" s="1" t="s">
        <v>146</v>
      </c>
      <c r="F42" s="24"/>
      <c r="G42" s="2">
        <v>216.83</v>
      </c>
      <c r="H42" s="18">
        <v>0</v>
      </c>
      <c r="I42" s="3"/>
      <c r="J42" s="2">
        <v>0</v>
      </c>
      <c r="K42" s="18">
        <v>0</v>
      </c>
      <c r="L42" s="3"/>
      <c r="M42" s="2">
        <f t="shared" si="5"/>
        <v>216.83</v>
      </c>
      <c r="N42" s="18">
        <f t="shared" si="5"/>
        <v>0</v>
      </c>
      <c r="P42" s="1"/>
      <c r="Q42" s="1"/>
      <c r="R42" s="1"/>
      <c r="S42" s="1"/>
      <c r="T42" s="1"/>
      <c r="U42" s="1"/>
      <c r="V42" s="2"/>
      <c r="W42" s="3"/>
      <c r="X42" s="2"/>
      <c r="Y42" s="3"/>
      <c r="Z42" s="2"/>
    </row>
    <row r="43" spans="1:26" x14ac:dyDescent="0.25">
      <c r="A43" s="1"/>
      <c r="B43" s="1"/>
      <c r="C43" s="1"/>
      <c r="D43" s="1"/>
      <c r="E43" s="1" t="s">
        <v>91</v>
      </c>
      <c r="F43" s="1"/>
      <c r="G43" s="2">
        <v>2044.35</v>
      </c>
      <c r="H43" s="18">
        <v>2044.35</v>
      </c>
      <c r="I43" s="3"/>
      <c r="J43" s="2">
        <v>0</v>
      </c>
      <c r="K43" s="18">
        <v>0</v>
      </c>
      <c r="L43" s="3"/>
      <c r="M43" s="2">
        <f t="shared" si="5"/>
        <v>2044.35</v>
      </c>
      <c r="N43" s="18">
        <f t="shared" si="5"/>
        <v>2044.35</v>
      </c>
      <c r="P43" s="1"/>
      <c r="Q43" s="1"/>
      <c r="R43" s="1"/>
      <c r="S43" s="1"/>
      <c r="T43" s="1"/>
      <c r="U43" s="1"/>
      <c r="V43" s="2"/>
      <c r="W43" s="3"/>
      <c r="X43" s="2"/>
      <c r="Y43" s="3"/>
      <c r="Z43" s="2"/>
    </row>
    <row r="44" spans="1:26" x14ac:dyDescent="0.25">
      <c r="A44" s="1"/>
      <c r="B44" s="1"/>
      <c r="C44" s="1"/>
      <c r="D44" s="1"/>
      <c r="E44" s="1" t="s">
        <v>147</v>
      </c>
      <c r="F44" s="1"/>
      <c r="G44" s="2">
        <v>68.989999999999995</v>
      </c>
      <c r="H44" s="18">
        <v>68.989999999999995</v>
      </c>
      <c r="I44" s="3"/>
      <c r="J44" s="2">
        <v>0</v>
      </c>
      <c r="K44" s="18">
        <v>0</v>
      </c>
      <c r="L44" s="3"/>
      <c r="M44" s="2">
        <f t="shared" si="5"/>
        <v>68.989999999999995</v>
      </c>
      <c r="N44" s="18">
        <f t="shared" si="5"/>
        <v>68.989999999999995</v>
      </c>
      <c r="P44" s="1"/>
      <c r="Q44" s="1"/>
      <c r="R44" s="1"/>
      <c r="S44" s="1"/>
      <c r="T44" s="1"/>
      <c r="U44" s="1"/>
      <c r="V44" s="2"/>
      <c r="W44" s="3"/>
      <c r="X44" s="2"/>
      <c r="Y44" s="3"/>
      <c r="Z44" s="2"/>
    </row>
    <row r="45" spans="1:26" ht="15.75" thickBot="1" x14ac:dyDescent="0.3">
      <c r="A45" s="1"/>
      <c r="B45" s="1"/>
      <c r="C45" s="1"/>
      <c r="D45" s="1"/>
      <c r="E45" s="1" t="s">
        <v>148</v>
      </c>
      <c r="F45" s="1"/>
      <c r="G45" s="2">
        <v>40.369999999999997</v>
      </c>
      <c r="H45" s="18">
        <v>40.369999999999997</v>
      </c>
      <c r="I45" s="3"/>
      <c r="J45" s="2">
        <v>0</v>
      </c>
      <c r="K45" s="18">
        <v>0</v>
      </c>
      <c r="L45" s="3"/>
      <c r="M45" s="2">
        <f t="shared" si="5"/>
        <v>40.369999999999997</v>
      </c>
      <c r="N45" s="18">
        <f t="shared" si="5"/>
        <v>40.369999999999997</v>
      </c>
      <c r="P45" s="1"/>
      <c r="Q45" s="1"/>
      <c r="R45" s="1"/>
      <c r="S45" s="1"/>
      <c r="T45" s="1"/>
      <c r="U45" s="1"/>
      <c r="V45" s="2"/>
      <c r="W45" s="3"/>
      <c r="X45" s="2"/>
      <c r="Y45" s="3"/>
      <c r="Z45" s="2"/>
    </row>
    <row r="46" spans="1:26" ht="15.75" thickBot="1" x14ac:dyDescent="0.3">
      <c r="A46" s="1"/>
      <c r="B46" s="1"/>
      <c r="C46" s="1"/>
      <c r="D46" s="1" t="s">
        <v>102</v>
      </c>
      <c r="E46" s="1"/>
      <c r="F46" s="1"/>
      <c r="G46" s="7">
        <f>ROUND(G8+G18+G25+SUM(G31:G45),5)</f>
        <v>2872.55</v>
      </c>
      <c r="H46" s="22">
        <f>ROUND(H8+H18+H25+SUM(H31:H45),5)</f>
        <v>4847.88</v>
      </c>
      <c r="I46" s="3"/>
      <c r="J46" s="7">
        <f>ROUND(J8+J18+J25+J31+J37+SUM(J38:J45),5)</f>
        <v>8502.94</v>
      </c>
      <c r="K46" s="22">
        <f>ROUND(K8+K18+K25+SUM(K31:K45),5)</f>
        <v>11529.82</v>
      </c>
      <c r="L46" s="3"/>
      <c r="M46" s="7">
        <f t="shared" si="5"/>
        <v>11375.490000000002</v>
      </c>
      <c r="N46" s="22">
        <f t="shared" si="5"/>
        <v>16377.7</v>
      </c>
      <c r="P46" s="1"/>
      <c r="Q46" s="1"/>
      <c r="R46" s="1"/>
      <c r="S46" s="1"/>
      <c r="T46" s="1"/>
      <c r="U46" s="1"/>
      <c r="V46" s="2"/>
      <c r="W46" s="3"/>
      <c r="X46" s="2"/>
      <c r="Y46" s="3"/>
      <c r="Z46" s="2"/>
    </row>
    <row r="47" spans="1:26" x14ac:dyDescent="0.25">
      <c r="A47" s="1"/>
      <c r="B47" s="1" t="s">
        <v>103</v>
      </c>
      <c r="C47" s="1"/>
      <c r="D47" s="1"/>
      <c r="E47" s="1"/>
      <c r="F47" s="1"/>
      <c r="G47" s="2">
        <f>ROUND(G2+G7-G46,5)</f>
        <v>44792.45</v>
      </c>
      <c r="H47" s="18">
        <f>ROUND(H2+H7-H46,5)</f>
        <v>42817.120000000003</v>
      </c>
      <c r="I47" s="3"/>
      <c r="J47" s="2">
        <f>ROUND(J2+J7-J46,5)</f>
        <v>4677.41</v>
      </c>
      <c r="K47" s="18">
        <f>ROUND(K2+K7-K46,5)</f>
        <v>1670.18</v>
      </c>
      <c r="L47" s="3"/>
      <c r="M47" s="2">
        <f t="shared" si="4"/>
        <v>92286.98</v>
      </c>
      <c r="N47" s="18">
        <f t="shared" si="4"/>
        <v>49164.71</v>
      </c>
      <c r="P47" s="1"/>
      <c r="Q47" s="1"/>
      <c r="R47" s="1"/>
      <c r="S47" s="1"/>
      <c r="T47" s="1"/>
      <c r="U47" s="1"/>
      <c r="V47" s="2"/>
      <c r="W47" s="3"/>
      <c r="X47" s="2"/>
      <c r="Y47" s="3"/>
      <c r="Z47" s="2"/>
    </row>
    <row r="48" spans="1:26" x14ac:dyDescent="0.25">
      <c r="A48" s="1"/>
      <c r="B48" s="1" t="s">
        <v>104</v>
      </c>
      <c r="C48" s="1"/>
      <c r="D48" s="1"/>
      <c r="E48" s="1"/>
      <c r="F48" s="1"/>
      <c r="G48" s="2"/>
      <c r="H48" s="18"/>
      <c r="I48" s="3"/>
      <c r="J48" s="2"/>
      <c r="K48" s="18"/>
      <c r="L48" s="3"/>
      <c r="M48" s="2"/>
      <c r="N48" s="18"/>
      <c r="P48" s="1"/>
      <c r="Q48" s="1"/>
      <c r="R48" s="1"/>
      <c r="S48" s="1"/>
      <c r="T48" s="1"/>
      <c r="U48" s="1"/>
      <c r="V48" s="2"/>
      <c r="W48" s="3"/>
      <c r="X48" s="2"/>
      <c r="Y48" s="3"/>
      <c r="Z48" s="2"/>
    </row>
    <row r="49" spans="1:26" x14ac:dyDescent="0.25">
      <c r="A49" s="1"/>
      <c r="B49" s="1"/>
      <c r="C49" s="1" t="s">
        <v>105</v>
      </c>
      <c r="D49" s="1"/>
      <c r="E49" s="1"/>
      <c r="F49" s="1"/>
      <c r="G49" s="2"/>
      <c r="H49" s="18"/>
      <c r="I49" s="3"/>
      <c r="J49" s="2"/>
      <c r="K49" s="18"/>
      <c r="L49" s="3"/>
      <c r="M49" s="2"/>
      <c r="N49" s="18"/>
      <c r="P49" s="1"/>
      <c r="Q49" s="1"/>
      <c r="R49" s="1"/>
      <c r="S49" s="1"/>
      <c r="T49" s="1"/>
      <c r="U49" s="1"/>
      <c r="V49" s="2"/>
      <c r="W49" s="3"/>
      <c r="X49" s="2"/>
      <c r="Y49" s="3"/>
      <c r="Z49" s="2"/>
    </row>
    <row r="50" spans="1:26" x14ac:dyDescent="0.25">
      <c r="A50" s="1"/>
      <c r="B50" s="1"/>
      <c r="C50" s="1"/>
      <c r="D50" s="1" t="s">
        <v>149</v>
      </c>
      <c r="E50" s="1"/>
      <c r="F50" s="1"/>
      <c r="G50" s="2">
        <v>0</v>
      </c>
      <c r="H50" s="18">
        <v>0</v>
      </c>
      <c r="I50" s="3"/>
      <c r="J50" s="2">
        <v>178.1</v>
      </c>
      <c r="K50" s="18">
        <v>178.1</v>
      </c>
      <c r="L50" s="3"/>
      <c r="M50" s="2">
        <f t="shared" ref="M50:N64" si="6">G50+J50</f>
        <v>178.1</v>
      </c>
      <c r="N50" s="18">
        <f t="shared" si="6"/>
        <v>178.1</v>
      </c>
      <c r="P50" s="1"/>
      <c r="Q50" s="1"/>
      <c r="R50" s="1"/>
      <c r="S50" s="1"/>
      <c r="T50" s="1"/>
      <c r="U50" s="1"/>
      <c r="V50" s="2"/>
      <c r="W50" s="3"/>
      <c r="X50" s="2"/>
      <c r="Y50" s="3"/>
      <c r="Z50" s="2"/>
    </row>
    <row r="51" spans="1:26" x14ac:dyDescent="0.25">
      <c r="A51" s="1"/>
      <c r="B51" s="1"/>
      <c r="C51" s="1"/>
      <c r="D51" s="1" t="s">
        <v>150</v>
      </c>
      <c r="E51" s="1"/>
      <c r="F51" s="1"/>
      <c r="G51" s="2">
        <v>0</v>
      </c>
      <c r="H51" s="18">
        <v>0</v>
      </c>
      <c r="I51" s="3"/>
      <c r="J51" s="2">
        <v>34996.400000000001</v>
      </c>
      <c r="K51" s="18">
        <v>34996.400000000001</v>
      </c>
      <c r="L51" s="3"/>
      <c r="M51" s="2">
        <f t="shared" si="6"/>
        <v>34996.400000000001</v>
      </c>
      <c r="N51" s="18">
        <f t="shared" si="6"/>
        <v>34996.400000000001</v>
      </c>
      <c r="P51" s="1"/>
      <c r="Q51" s="1"/>
      <c r="R51" s="1"/>
      <c r="S51" s="1"/>
      <c r="T51" s="1"/>
      <c r="U51" s="1"/>
      <c r="V51" s="2"/>
      <c r="W51" s="3"/>
      <c r="X51" s="2"/>
      <c r="Y51" s="3"/>
      <c r="Z51" s="2"/>
    </row>
    <row r="52" spans="1:26" x14ac:dyDescent="0.25">
      <c r="A52" s="1"/>
      <c r="B52" s="1"/>
      <c r="C52" s="1"/>
      <c r="D52" s="1" t="s">
        <v>151</v>
      </c>
      <c r="E52" s="1"/>
      <c r="F52" s="1"/>
      <c r="G52" s="2">
        <v>0</v>
      </c>
      <c r="H52" s="18">
        <v>0</v>
      </c>
      <c r="I52" s="3"/>
      <c r="J52" s="2">
        <v>1247.9100000000001</v>
      </c>
      <c r="K52" s="18">
        <v>1247.9100000000001</v>
      </c>
      <c r="L52" s="3"/>
      <c r="M52" s="2">
        <f t="shared" si="6"/>
        <v>1247.9100000000001</v>
      </c>
      <c r="N52" s="18">
        <f t="shared" si="6"/>
        <v>1247.9100000000001</v>
      </c>
      <c r="P52" s="1"/>
      <c r="Q52" s="1"/>
      <c r="R52" s="1"/>
      <c r="S52" s="1"/>
      <c r="T52" s="1"/>
      <c r="U52" s="1"/>
      <c r="V52" s="2"/>
      <c r="W52" s="3"/>
      <c r="X52" s="2"/>
      <c r="Y52" s="3"/>
      <c r="Z52" s="2"/>
    </row>
    <row r="53" spans="1:26" ht="15.75" thickBot="1" x14ac:dyDescent="0.3">
      <c r="A53" s="1"/>
      <c r="B53" s="1"/>
      <c r="C53" s="1"/>
      <c r="D53" s="1" t="s">
        <v>152</v>
      </c>
      <c r="E53" s="1"/>
      <c r="F53" s="1"/>
      <c r="G53" s="4">
        <v>0</v>
      </c>
      <c r="H53" s="19">
        <v>0</v>
      </c>
      <c r="I53" s="3"/>
      <c r="J53" s="4">
        <v>255</v>
      </c>
      <c r="K53" s="19">
        <v>255</v>
      </c>
      <c r="L53" s="3"/>
      <c r="M53" s="4">
        <f t="shared" si="6"/>
        <v>255</v>
      </c>
      <c r="N53" s="19">
        <f t="shared" si="6"/>
        <v>255</v>
      </c>
      <c r="P53" s="1"/>
      <c r="Q53" s="1"/>
      <c r="R53" s="1"/>
      <c r="S53" s="1"/>
      <c r="T53" s="1"/>
      <c r="U53" s="1"/>
      <c r="V53" s="2"/>
      <c r="W53" s="3"/>
      <c r="X53" s="2"/>
      <c r="Y53" s="3"/>
      <c r="Z53" s="2"/>
    </row>
    <row r="54" spans="1:26" x14ac:dyDescent="0.25">
      <c r="A54" s="1"/>
      <c r="B54" s="1"/>
      <c r="C54" s="1" t="s">
        <v>110</v>
      </c>
      <c r="D54" s="1"/>
      <c r="E54" s="1"/>
      <c r="F54" s="1"/>
      <c r="G54" s="2">
        <f>ROUND(SUM(G49:G53),5)</f>
        <v>0</v>
      </c>
      <c r="H54" s="18">
        <f>ROUND(SUM(H49:H53),5)</f>
        <v>0</v>
      </c>
      <c r="I54" s="3"/>
      <c r="J54" s="2">
        <f>ROUND(SUM(J49:J53),5)</f>
        <v>36677.410000000003</v>
      </c>
      <c r="K54" s="18">
        <f>ROUND(SUM(K49:K53),5)</f>
        <v>36677.410000000003</v>
      </c>
      <c r="L54" s="3"/>
      <c r="M54" s="2">
        <f t="shared" si="6"/>
        <v>36677.410000000003</v>
      </c>
      <c r="N54" s="18">
        <f t="shared" si="6"/>
        <v>36677.410000000003</v>
      </c>
      <c r="P54" s="1"/>
      <c r="Q54" s="1"/>
      <c r="R54" s="1"/>
      <c r="S54" s="1"/>
      <c r="T54" s="1"/>
      <c r="U54" s="1"/>
      <c r="V54" s="2"/>
      <c r="W54" s="3"/>
      <c r="X54" s="2"/>
      <c r="Y54" s="3"/>
      <c r="Z54" s="2"/>
    </row>
    <row r="55" spans="1:26" x14ac:dyDescent="0.25">
      <c r="A55" s="1"/>
      <c r="B55" s="1"/>
      <c r="C55" s="1" t="s">
        <v>111</v>
      </c>
      <c r="D55" s="1"/>
      <c r="E55" s="1"/>
      <c r="F55" s="1"/>
      <c r="G55" s="2"/>
      <c r="H55" s="18"/>
      <c r="I55" s="3"/>
      <c r="J55" s="2"/>
      <c r="K55" s="18"/>
      <c r="L55" s="3"/>
      <c r="M55" s="2">
        <f t="shared" si="6"/>
        <v>0</v>
      </c>
      <c r="N55" s="18">
        <f t="shared" si="6"/>
        <v>0</v>
      </c>
      <c r="P55" s="1"/>
      <c r="Q55" s="1"/>
      <c r="R55" s="1"/>
      <c r="S55" s="1"/>
      <c r="T55" s="1"/>
      <c r="U55" s="1"/>
      <c r="V55" s="2"/>
      <c r="W55" s="3"/>
      <c r="X55" s="2"/>
      <c r="Y55" s="3"/>
      <c r="Z55" s="2"/>
    </row>
    <row r="56" spans="1:26" x14ac:dyDescent="0.25">
      <c r="A56" s="1"/>
      <c r="B56" s="1"/>
      <c r="C56" s="1"/>
      <c r="D56" s="1" t="s">
        <v>153</v>
      </c>
      <c r="E56" s="1"/>
      <c r="F56" s="1"/>
      <c r="G56" s="2">
        <v>0</v>
      </c>
      <c r="H56" s="18">
        <v>0</v>
      </c>
      <c r="I56" s="3"/>
      <c r="J56" s="2">
        <v>17856.88</v>
      </c>
      <c r="K56" s="18">
        <v>17856.88</v>
      </c>
      <c r="L56" s="3"/>
      <c r="M56" s="2">
        <f t="shared" si="6"/>
        <v>17856.88</v>
      </c>
      <c r="N56" s="18">
        <f t="shared" si="6"/>
        <v>17856.88</v>
      </c>
      <c r="P56" s="1"/>
      <c r="Q56" s="1"/>
      <c r="R56" s="1"/>
      <c r="S56" s="1"/>
      <c r="T56" s="1"/>
      <c r="U56" s="1"/>
      <c r="V56" s="2"/>
      <c r="W56" s="3"/>
      <c r="X56" s="2"/>
      <c r="Y56" s="3"/>
      <c r="Z56" s="2"/>
    </row>
    <row r="57" spans="1:26" x14ac:dyDescent="0.25">
      <c r="A57" s="1"/>
      <c r="B57" s="1"/>
      <c r="C57" s="1"/>
      <c r="D57" s="1" t="s">
        <v>154</v>
      </c>
      <c r="E57" s="1"/>
      <c r="F57" s="1"/>
      <c r="G57" s="2">
        <v>0</v>
      </c>
      <c r="H57" s="18">
        <v>0</v>
      </c>
      <c r="I57" s="3"/>
      <c r="J57" s="2">
        <v>10000</v>
      </c>
      <c r="K57" s="18">
        <v>18565.53</v>
      </c>
      <c r="L57" s="3"/>
      <c r="M57" s="2">
        <f t="shared" si="6"/>
        <v>10000</v>
      </c>
      <c r="N57" s="18">
        <f t="shared" si="6"/>
        <v>18565.53</v>
      </c>
      <c r="P57" s="1"/>
      <c r="Q57" s="1"/>
      <c r="R57" s="1"/>
      <c r="S57" s="1"/>
      <c r="T57" s="1"/>
      <c r="U57" s="1"/>
      <c r="V57" s="2"/>
      <c r="W57" s="3"/>
      <c r="X57" s="2"/>
      <c r="Y57" s="3"/>
      <c r="Z57" s="2"/>
    </row>
    <row r="58" spans="1:26" s="9" customFormat="1" ht="11.25" x14ac:dyDescent="0.2">
      <c r="A58" s="1"/>
      <c r="B58" s="1"/>
      <c r="C58" s="1"/>
      <c r="D58" s="1" t="s">
        <v>155</v>
      </c>
      <c r="E58" s="1"/>
      <c r="F58" s="1"/>
      <c r="G58" s="2">
        <v>0</v>
      </c>
      <c r="H58" s="18">
        <v>0</v>
      </c>
      <c r="I58" s="3"/>
      <c r="J58" s="2">
        <v>383.5</v>
      </c>
      <c r="K58" s="18">
        <v>383.5</v>
      </c>
      <c r="L58" s="3"/>
      <c r="M58" s="2">
        <f t="shared" si="6"/>
        <v>383.5</v>
      </c>
      <c r="N58" s="18">
        <f t="shared" si="6"/>
        <v>383.5</v>
      </c>
      <c r="P58" s="1"/>
      <c r="Q58" s="1"/>
      <c r="R58" s="1"/>
      <c r="S58" s="1"/>
      <c r="T58" s="1"/>
      <c r="U58" s="1"/>
      <c r="V58" s="2"/>
      <c r="W58" s="3"/>
      <c r="X58" s="2"/>
      <c r="Y58" s="3"/>
      <c r="Z58" s="2"/>
    </row>
    <row r="59" spans="1:26" x14ac:dyDescent="0.25">
      <c r="A59" s="1"/>
      <c r="B59" s="1"/>
      <c r="C59" s="1"/>
      <c r="D59" s="1" t="s">
        <v>156</v>
      </c>
      <c r="E59" s="1"/>
      <c r="F59" s="1"/>
      <c r="G59" s="2">
        <v>0</v>
      </c>
      <c r="H59" s="18">
        <v>0</v>
      </c>
      <c r="I59" s="3"/>
      <c r="J59" s="2">
        <v>34.26</v>
      </c>
      <c r="K59" s="18">
        <v>34.26</v>
      </c>
      <c r="L59" s="3"/>
      <c r="M59" s="2">
        <f t="shared" si="6"/>
        <v>34.26</v>
      </c>
      <c r="N59" s="18">
        <f t="shared" si="6"/>
        <v>34.26</v>
      </c>
      <c r="P59" s="1"/>
      <c r="Q59" s="1"/>
      <c r="R59" s="1"/>
      <c r="S59" s="1"/>
      <c r="T59" s="1"/>
      <c r="U59" s="1"/>
      <c r="V59" s="2"/>
      <c r="W59" s="3"/>
      <c r="X59" s="2"/>
      <c r="Y59" s="3"/>
      <c r="Z59" s="2"/>
    </row>
    <row r="60" spans="1:26" x14ac:dyDescent="0.25">
      <c r="A60" s="1"/>
      <c r="B60" s="1"/>
      <c r="C60" s="1"/>
      <c r="D60" s="1" t="s">
        <v>119</v>
      </c>
      <c r="E60" s="1"/>
      <c r="F60" s="1"/>
      <c r="G60" s="2">
        <v>0</v>
      </c>
      <c r="H60" s="18">
        <v>0</v>
      </c>
      <c r="I60" s="3"/>
      <c r="J60" s="2">
        <v>23.48</v>
      </c>
      <c r="K60" s="18">
        <v>23.48</v>
      </c>
      <c r="L60" s="3"/>
      <c r="M60" s="2">
        <f t="shared" si="6"/>
        <v>23.48</v>
      </c>
      <c r="N60" s="18">
        <f t="shared" si="6"/>
        <v>23.48</v>
      </c>
      <c r="P60" s="1"/>
      <c r="Q60" s="1"/>
      <c r="R60" s="1"/>
      <c r="S60" s="1"/>
      <c r="T60" s="1"/>
      <c r="U60" s="1"/>
      <c r="V60" s="2"/>
      <c r="W60" s="3"/>
      <c r="X60" s="2"/>
      <c r="Y60" s="3"/>
      <c r="Z60" s="2"/>
    </row>
    <row r="61" spans="1:26" ht="15.75" thickBot="1" x14ac:dyDescent="0.3">
      <c r="A61" s="1"/>
      <c r="B61" s="1"/>
      <c r="C61" s="1"/>
      <c r="D61" s="1"/>
      <c r="E61" s="1"/>
      <c r="F61" s="57" t="s">
        <v>157</v>
      </c>
      <c r="G61" s="37"/>
      <c r="H61" s="38">
        <v>47665</v>
      </c>
      <c r="I61" s="3"/>
      <c r="J61" s="2">
        <v>0</v>
      </c>
      <c r="K61" s="18">
        <v>0</v>
      </c>
      <c r="L61" s="3"/>
      <c r="M61" s="2">
        <f t="shared" si="6"/>
        <v>0</v>
      </c>
      <c r="N61" s="18">
        <f t="shared" si="6"/>
        <v>47665</v>
      </c>
      <c r="P61" s="1"/>
      <c r="Q61" s="1"/>
      <c r="R61" s="1"/>
      <c r="S61" s="1"/>
      <c r="T61" s="1"/>
      <c r="U61" s="1"/>
      <c r="V61" s="2"/>
      <c r="W61" s="3"/>
      <c r="X61" s="2"/>
      <c r="Y61" s="3"/>
      <c r="Z61" s="2"/>
    </row>
    <row r="62" spans="1:26" ht="15.75" thickBot="1" x14ac:dyDescent="0.3">
      <c r="A62" s="1"/>
      <c r="B62" s="1"/>
      <c r="C62" s="1" t="s">
        <v>120</v>
      </c>
      <c r="D62" s="1"/>
      <c r="E62" s="1"/>
      <c r="F62" s="1"/>
      <c r="G62" s="6">
        <f>ROUND(SUM(G55:G61),5)</f>
        <v>0</v>
      </c>
      <c r="H62" s="21">
        <f>ROUND(SUM(H55:H61),5)</f>
        <v>47665</v>
      </c>
      <c r="I62" s="3"/>
      <c r="J62" s="6">
        <f>ROUND(SUM(J55:J61),5)</f>
        <v>28298.12</v>
      </c>
      <c r="K62" s="21">
        <f>ROUND(SUM(K55:K61),5)</f>
        <v>36863.65</v>
      </c>
      <c r="L62" s="3"/>
      <c r="M62" s="6">
        <f t="shared" si="6"/>
        <v>28298.12</v>
      </c>
      <c r="N62" s="21">
        <f t="shared" si="6"/>
        <v>84528.65</v>
      </c>
      <c r="P62" s="1"/>
      <c r="Q62" s="1"/>
      <c r="R62" s="1"/>
      <c r="S62" s="1"/>
      <c r="T62" s="1"/>
      <c r="U62" s="1"/>
      <c r="V62" s="39"/>
      <c r="W62" s="1"/>
      <c r="X62" s="39"/>
      <c r="Y62" s="1"/>
      <c r="Z62" s="39"/>
    </row>
    <row r="63" spans="1:26" ht="15.75" thickBot="1" x14ac:dyDescent="0.3">
      <c r="A63" s="1"/>
      <c r="B63" s="1" t="s">
        <v>121</v>
      </c>
      <c r="C63" s="1"/>
      <c r="D63" s="1"/>
      <c r="E63" s="1"/>
      <c r="F63" s="1"/>
      <c r="G63" s="6">
        <f>ROUND(G48+G54-G62,5)</f>
        <v>0</v>
      </c>
      <c r="H63" s="21">
        <f>ROUND(H48+H54-H62,5)</f>
        <v>-47665</v>
      </c>
      <c r="I63" s="3"/>
      <c r="J63" s="6">
        <f>ROUND(J48+J54-J62,5)</f>
        <v>8379.2900000000009</v>
      </c>
      <c r="K63" s="21">
        <f>ROUND(K48+K54-K62,5)</f>
        <v>-186.24</v>
      </c>
      <c r="L63" s="3"/>
      <c r="M63" s="6">
        <f t="shared" si="6"/>
        <v>8379.2900000000009</v>
      </c>
      <c r="N63" s="21">
        <f t="shared" si="6"/>
        <v>-47851.24</v>
      </c>
    </row>
    <row r="64" spans="1:26" ht="15.75" thickBot="1" x14ac:dyDescent="0.3">
      <c r="A64" s="1" t="s">
        <v>122</v>
      </c>
      <c r="B64" s="1"/>
      <c r="C64" s="1"/>
      <c r="D64" s="1"/>
      <c r="E64" s="1"/>
      <c r="F64" s="1"/>
      <c r="G64" s="8">
        <f>ROUND(G47+G63,5)</f>
        <v>44792.45</v>
      </c>
      <c r="H64" s="17">
        <f>ROUND(H47+H63,5)</f>
        <v>-4847.88</v>
      </c>
      <c r="I64" s="1"/>
      <c r="J64" s="8">
        <f>ROUND(J47+J63,5)</f>
        <v>13056.7</v>
      </c>
      <c r="K64" s="17">
        <f>ROUND(K47+K63,5)</f>
        <v>1483.94</v>
      </c>
      <c r="L64" s="1"/>
      <c r="M64" s="8">
        <f t="shared" si="6"/>
        <v>57849.149999999994</v>
      </c>
      <c r="N64" s="17">
        <f t="shared" si="6"/>
        <v>-3363.94</v>
      </c>
    </row>
    <row r="65" spans="11:14" ht="15.75" thickTop="1" x14ac:dyDescent="0.25"/>
    <row r="66" spans="11:14" x14ac:dyDescent="0.25">
      <c r="K66" s="35" t="s">
        <v>212</v>
      </c>
      <c r="N66" s="35">
        <v>18991.080000000002</v>
      </c>
    </row>
    <row r="67" spans="11:14" x14ac:dyDescent="0.25">
      <c r="K67" s="35" t="s">
        <v>213</v>
      </c>
      <c r="N67" s="48">
        <f>N64</f>
        <v>-3363.94</v>
      </c>
    </row>
    <row r="68" spans="11:14" ht="15.75" thickBot="1" x14ac:dyDescent="0.3">
      <c r="K68" s="35" t="s">
        <v>214</v>
      </c>
      <c r="N68" s="49">
        <f>SUM(N66:N67)</f>
        <v>15627.140000000001</v>
      </c>
    </row>
    <row r="69" spans="11:14" ht="15.75" thickTop="1" x14ac:dyDescent="0.25"/>
    <row r="70" spans="11:14" ht="15.75" thickBot="1" x14ac:dyDescent="0.3">
      <c r="K70" s="35" t="s">
        <v>215</v>
      </c>
      <c r="N70" s="56">
        <v>15500</v>
      </c>
    </row>
    <row r="71" spans="11:14" ht="15.75" thickTop="1" x14ac:dyDescent="0.25"/>
  </sheetData>
  <pageMargins left="0.7" right="0.7" top="0.75" bottom="0.75" header="0.1" footer="0.3"/>
  <pageSetup orientation="portrait" r:id="rId1"/>
  <headerFooter>
    <oddHeader>&amp;L&amp;"Arial,Bold"&amp;8 4:25 PM
&amp;"Arial,Bold"&amp;8 03/25/20
&amp;"Arial,Bold"&amp;8 Accrual Basis&amp;C&amp;"Arial,Bold"&amp;12 Cal-Nev-Ha District of KIWIN'S
&amp;"Arial,Bold"&amp;14 Profit &amp;&amp; Loss by Class
&amp;"Arial,Bold"&amp;10 July 1, 2019 through March 25,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135"/>
  <sheetViews>
    <sheetView zoomScaleNormal="100" workbookViewId="0">
      <selection activeCell="N2" sqref="N2"/>
    </sheetView>
  </sheetViews>
  <sheetFormatPr defaultRowHeight="15" x14ac:dyDescent="0.25"/>
  <cols>
    <col min="1" max="6" width="3" style="12" customWidth="1"/>
    <col min="7" max="7" width="33.42578125" style="12" customWidth="1"/>
    <col min="8" max="8" width="15.7109375" style="13" customWidth="1"/>
    <col min="9" max="9" width="15.7109375" style="23" customWidth="1"/>
    <col min="10" max="10" width="2.28515625" style="13" customWidth="1"/>
    <col min="11" max="11" width="15.7109375" style="13" customWidth="1"/>
    <col min="12" max="12" width="15.7109375" style="23" customWidth="1"/>
    <col min="13" max="13" width="2.28515625" style="13" customWidth="1"/>
    <col min="14" max="14" width="15.7109375" style="13" customWidth="1"/>
    <col min="15" max="15" width="15.7109375" style="23" customWidth="1"/>
    <col min="16" max="16" width="2.28515625" style="13" customWidth="1"/>
    <col min="17" max="17" width="15.85546875" style="13" customWidth="1"/>
    <col min="18" max="18" width="16" customWidth="1"/>
  </cols>
  <sheetData>
    <row r="1" spans="1:18" s="11" customFormat="1" ht="42" customHeight="1" thickBot="1" x14ac:dyDescent="0.3">
      <c r="A1" s="10"/>
      <c r="B1" s="10"/>
      <c r="C1" s="10"/>
      <c r="D1" s="10"/>
      <c r="E1" s="10"/>
      <c r="F1" s="10"/>
      <c r="G1" s="10"/>
      <c r="H1" s="15" t="s">
        <v>217</v>
      </c>
      <c r="I1" s="14" t="s">
        <v>123</v>
      </c>
      <c r="J1" s="16"/>
      <c r="K1" s="15" t="s">
        <v>218</v>
      </c>
      <c r="L1" s="14" t="s">
        <v>123</v>
      </c>
      <c r="M1" s="16"/>
      <c r="N1" s="15" t="s">
        <v>219</v>
      </c>
      <c r="O1" s="14" t="s">
        <v>123</v>
      </c>
      <c r="P1" s="16"/>
      <c r="Q1" s="15" t="s">
        <v>0</v>
      </c>
      <c r="R1" s="14" t="s">
        <v>126</v>
      </c>
    </row>
    <row r="2" spans="1:18" x14ac:dyDescent="0.25">
      <c r="A2" s="1"/>
      <c r="B2" s="1" t="s">
        <v>1</v>
      </c>
      <c r="C2" s="1"/>
      <c r="D2" s="1"/>
      <c r="E2" s="1"/>
      <c r="F2" s="1"/>
      <c r="G2" s="1"/>
      <c r="H2" s="2"/>
      <c r="I2" s="18"/>
      <c r="J2" s="3"/>
      <c r="K2" s="2"/>
      <c r="L2" s="18"/>
      <c r="M2" s="3"/>
      <c r="N2" s="2"/>
      <c r="O2" s="18"/>
      <c r="P2" s="3"/>
      <c r="Q2" s="2"/>
      <c r="R2" s="35"/>
    </row>
    <row r="3" spans="1:18" x14ac:dyDescent="0.25">
      <c r="A3" s="1"/>
      <c r="B3" s="1"/>
      <c r="C3" s="1"/>
      <c r="D3" s="1" t="s">
        <v>2</v>
      </c>
      <c r="E3" s="1"/>
      <c r="F3" s="1"/>
      <c r="G3" s="1"/>
      <c r="H3" s="2"/>
      <c r="I3" s="18"/>
      <c r="J3" s="3"/>
      <c r="K3" s="2"/>
      <c r="L3" s="18"/>
      <c r="M3" s="3"/>
      <c r="N3" s="2"/>
      <c r="O3" s="18"/>
      <c r="P3" s="3"/>
      <c r="Q3" s="2"/>
      <c r="R3" s="35"/>
    </row>
    <row r="4" spans="1:18" x14ac:dyDescent="0.25">
      <c r="A4" s="1"/>
      <c r="B4" s="1"/>
      <c r="C4" s="1"/>
      <c r="D4" s="1"/>
      <c r="E4" s="1" t="s">
        <v>2</v>
      </c>
      <c r="F4" s="1"/>
      <c r="G4" s="1"/>
      <c r="H4" s="2"/>
      <c r="I4" s="18"/>
      <c r="J4" s="3"/>
      <c r="K4" s="2"/>
      <c r="L4" s="18"/>
      <c r="M4" s="3"/>
      <c r="N4" s="2"/>
      <c r="O4" s="18"/>
      <c r="P4" s="3"/>
      <c r="Q4" s="25"/>
      <c r="R4" s="35"/>
    </row>
    <row r="5" spans="1:18" ht="15.75" thickBot="1" x14ac:dyDescent="0.3">
      <c r="A5" s="1"/>
      <c r="B5" s="1"/>
      <c r="C5" s="1"/>
      <c r="D5" s="1"/>
      <c r="E5" s="1"/>
      <c r="F5" s="1" t="s">
        <v>3</v>
      </c>
      <c r="G5" s="24"/>
      <c r="H5" s="4">
        <v>0</v>
      </c>
      <c r="I5" s="19"/>
      <c r="J5" s="3"/>
      <c r="K5" s="4">
        <v>149851.5</v>
      </c>
      <c r="L5" s="19">
        <v>151351</v>
      </c>
      <c r="M5" s="3"/>
      <c r="N5" s="4">
        <v>0</v>
      </c>
      <c r="O5" s="19">
        <v>0</v>
      </c>
      <c r="P5" s="3"/>
      <c r="Q5" s="26">
        <f>H5+K5+N5</f>
        <v>149851.5</v>
      </c>
      <c r="R5" s="51">
        <f>I5+L5+O5</f>
        <v>151351</v>
      </c>
    </row>
    <row r="6" spans="1:18" x14ac:dyDescent="0.25">
      <c r="A6" s="1"/>
      <c r="B6" s="1"/>
      <c r="C6" s="1"/>
      <c r="D6" s="1"/>
      <c r="E6" s="1" t="s">
        <v>4</v>
      </c>
      <c r="F6" s="1"/>
      <c r="G6" s="1"/>
      <c r="H6" s="2">
        <f>ROUND(SUM(H4:H5),5)</f>
        <v>0</v>
      </c>
      <c r="I6" s="18">
        <f>ROUND(SUM(I4:I5),5)</f>
        <v>0</v>
      </c>
      <c r="J6" s="3"/>
      <c r="K6" s="2">
        <f>ROUND(SUM(K4:K5),5)</f>
        <v>149851.5</v>
      </c>
      <c r="L6" s="18">
        <f>ROUND(SUM(L4:L5),5)</f>
        <v>151351</v>
      </c>
      <c r="M6" s="3"/>
      <c r="N6" s="2">
        <f>ROUND(SUM(N4:N5),5)</f>
        <v>0</v>
      </c>
      <c r="O6" s="18">
        <f>ROUND(SUM(O4:O5),5)</f>
        <v>0</v>
      </c>
      <c r="P6" s="3"/>
      <c r="Q6" s="25">
        <f t="shared" ref="Q6:R69" si="0">H6+K6+N6</f>
        <v>149851.5</v>
      </c>
      <c r="R6" s="52">
        <f t="shared" si="0"/>
        <v>151351</v>
      </c>
    </row>
    <row r="7" spans="1:18" x14ac:dyDescent="0.25">
      <c r="A7" s="1"/>
      <c r="B7" s="1"/>
      <c r="C7" s="1"/>
      <c r="D7" s="1"/>
      <c r="E7" s="1" t="s">
        <v>5</v>
      </c>
      <c r="F7" s="1"/>
      <c r="G7" s="1"/>
      <c r="H7" s="2">
        <v>345442</v>
      </c>
      <c r="I7" s="18">
        <v>345442</v>
      </c>
      <c r="J7" s="3"/>
      <c r="K7" s="2">
        <v>0</v>
      </c>
      <c r="L7" s="18">
        <v>0</v>
      </c>
      <c r="M7" s="3"/>
      <c r="N7" s="2">
        <v>0</v>
      </c>
      <c r="O7" s="18">
        <v>0</v>
      </c>
      <c r="P7" s="3"/>
      <c r="Q7" s="25">
        <f t="shared" si="0"/>
        <v>345442</v>
      </c>
      <c r="R7" s="52">
        <f t="shared" si="0"/>
        <v>345442</v>
      </c>
    </row>
    <row r="8" spans="1:18" x14ac:dyDescent="0.25">
      <c r="A8" s="1"/>
      <c r="B8" s="1"/>
      <c r="C8" s="1"/>
      <c r="D8" s="1"/>
      <c r="E8" s="1" t="s">
        <v>6</v>
      </c>
      <c r="F8" s="1"/>
      <c r="G8" s="1"/>
      <c r="H8" s="2">
        <v>-180</v>
      </c>
      <c r="I8" s="18">
        <v>-180</v>
      </c>
      <c r="J8" s="3"/>
      <c r="K8" s="2">
        <v>0</v>
      </c>
      <c r="L8" s="18">
        <v>0</v>
      </c>
      <c r="M8" s="3"/>
      <c r="N8" s="2">
        <v>0</v>
      </c>
      <c r="O8" s="18">
        <v>0</v>
      </c>
      <c r="P8" s="3"/>
      <c r="Q8" s="25">
        <f t="shared" si="0"/>
        <v>-180</v>
      </c>
      <c r="R8" s="52">
        <f t="shared" si="0"/>
        <v>-180</v>
      </c>
    </row>
    <row r="9" spans="1:18" x14ac:dyDescent="0.25">
      <c r="A9" s="1"/>
      <c r="B9" s="1"/>
      <c r="C9" s="1"/>
      <c r="D9" s="1"/>
      <c r="E9" s="1" t="s">
        <v>7</v>
      </c>
      <c r="F9" s="1"/>
      <c r="G9" s="1"/>
      <c r="H9" s="2">
        <v>1470</v>
      </c>
      <c r="I9" s="18">
        <v>1470</v>
      </c>
      <c r="J9" s="3"/>
      <c r="K9" s="2">
        <v>0</v>
      </c>
      <c r="L9" s="18">
        <v>0</v>
      </c>
      <c r="M9" s="3"/>
      <c r="N9" s="2">
        <v>0</v>
      </c>
      <c r="O9" s="18">
        <v>0</v>
      </c>
      <c r="P9" s="3"/>
      <c r="Q9" s="25">
        <f t="shared" si="0"/>
        <v>1470</v>
      </c>
      <c r="R9" s="52">
        <f t="shared" si="0"/>
        <v>1470</v>
      </c>
    </row>
    <row r="10" spans="1:18" x14ac:dyDescent="0.25">
      <c r="A10" s="1"/>
      <c r="B10" s="1"/>
      <c r="C10" s="1"/>
      <c r="D10" s="1"/>
      <c r="E10" s="1" t="s">
        <v>8</v>
      </c>
      <c r="F10" s="1"/>
      <c r="G10" s="1"/>
      <c r="H10" s="2">
        <v>0</v>
      </c>
      <c r="I10" s="18">
        <v>0</v>
      </c>
      <c r="J10" s="3"/>
      <c r="K10" s="2">
        <v>0</v>
      </c>
      <c r="L10" s="18">
        <v>0</v>
      </c>
      <c r="M10" s="3"/>
      <c r="N10" s="2">
        <v>44305</v>
      </c>
      <c r="O10" s="18">
        <v>44305</v>
      </c>
      <c r="P10" s="3"/>
      <c r="Q10" s="25">
        <f t="shared" si="0"/>
        <v>44305</v>
      </c>
      <c r="R10" s="52">
        <f t="shared" si="0"/>
        <v>44305</v>
      </c>
    </row>
    <row r="11" spans="1:18" x14ac:dyDescent="0.25">
      <c r="A11" s="1"/>
      <c r="B11" s="1"/>
      <c r="C11" s="1"/>
      <c r="D11" s="1"/>
      <c r="E11" s="1" t="s">
        <v>9</v>
      </c>
      <c r="F11" s="1"/>
      <c r="G11" s="1"/>
      <c r="H11" s="2"/>
      <c r="I11" s="18"/>
      <c r="J11" s="3"/>
      <c r="K11" s="2"/>
      <c r="L11" s="18"/>
      <c r="M11" s="3"/>
      <c r="N11" s="2"/>
      <c r="O11" s="18"/>
      <c r="P11" s="3"/>
      <c r="Q11" s="25">
        <f t="shared" si="0"/>
        <v>0</v>
      </c>
      <c r="R11" s="52">
        <f t="shared" si="0"/>
        <v>0</v>
      </c>
    </row>
    <row r="12" spans="1:18" x14ac:dyDescent="0.25">
      <c r="A12" s="1"/>
      <c r="B12" s="1"/>
      <c r="C12" s="1"/>
      <c r="D12" s="1"/>
      <c r="E12" s="1"/>
      <c r="F12" s="1" t="s">
        <v>10</v>
      </c>
      <c r="G12" s="24"/>
      <c r="H12" s="2">
        <v>0</v>
      </c>
      <c r="I12" s="18">
        <v>0</v>
      </c>
      <c r="J12" s="3"/>
      <c r="K12" s="2">
        <v>565.42999999999995</v>
      </c>
      <c r="L12" s="18">
        <v>801</v>
      </c>
      <c r="M12" s="3"/>
      <c r="N12" s="2">
        <v>0</v>
      </c>
      <c r="O12" s="18">
        <v>0</v>
      </c>
      <c r="P12" s="3"/>
      <c r="Q12" s="25">
        <f t="shared" si="0"/>
        <v>565.42999999999995</v>
      </c>
      <c r="R12" s="52">
        <f t="shared" si="0"/>
        <v>801</v>
      </c>
    </row>
    <row r="13" spans="1:18" x14ac:dyDescent="0.25">
      <c r="A13" s="1"/>
      <c r="B13" s="1"/>
      <c r="C13" s="1"/>
      <c r="D13" s="1"/>
      <c r="E13" s="1"/>
      <c r="F13" s="1" t="s">
        <v>11</v>
      </c>
      <c r="G13" s="24"/>
      <c r="H13" s="2">
        <v>0</v>
      </c>
      <c r="I13" s="18">
        <v>0</v>
      </c>
      <c r="J13" s="3"/>
      <c r="K13" s="2">
        <v>3199.91</v>
      </c>
      <c r="L13" s="18">
        <v>3887</v>
      </c>
      <c r="M13" s="3"/>
      <c r="N13" s="2">
        <v>0</v>
      </c>
      <c r="O13" s="18">
        <v>0</v>
      </c>
      <c r="P13" s="3"/>
      <c r="Q13" s="25">
        <f t="shared" si="0"/>
        <v>3199.91</v>
      </c>
      <c r="R13" s="52">
        <f t="shared" si="0"/>
        <v>3887</v>
      </c>
    </row>
    <row r="14" spans="1:18" ht="15.75" thickBot="1" x14ac:dyDescent="0.3">
      <c r="A14" s="1"/>
      <c r="B14" s="1"/>
      <c r="C14" s="1"/>
      <c r="D14" s="1"/>
      <c r="E14" s="1"/>
      <c r="F14" s="1" t="s">
        <v>12</v>
      </c>
      <c r="G14" s="1"/>
      <c r="H14" s="5">
        <v>0</v>
      </c>
      <c r="I14" s="20">
        <v>0</v>
      </c>
      <c r="J14" s="3"/>
      <c r="K14" s="5">
        <v>-1590.37</v>
      </c>
      <c r="L14" s="20">
        <v>-1590.37</v>
      </c>
      <c r="M14" s="3"/>
      <c r="N14" s="5">
        <v>0</v>
      </c>
      <c r="O14" s="20">
        <v>0</v>
      </c>
      <c r="P14" s="3"/>
      <c r="Q14" s="27">
        <f t="shared" si="0"/>
        <v>-1590.37</v>
      </c>
      <c r="R14" s="53">
        <f t="shared" si="0"/>
        <v>-1590.37</v>
      </c>
    </row>
    <row r="15" spans="1:18" ht="15.75" thickBot="1" x14ac:dyDescent="0.3">
      <c r="A15" s="1"/>
      <c r="B15" s="1"/>
      <c r="C15" s="1"/>
      <c r="D15" s="1"/>
      <c r="E15" s="1" t="s">
        <v>13</v>
      </c>
      <c r="F15" s="1"/>
      <c r="G15" s="1"/>
      <c r="H15" s="6">
        <f>ROUND(SUM(H11:H14),5)</f>
        <v>0</v>
      </c>
      <c r="I15" s="21">
        <f>ROUND(SUM(I11:I14),5)</f>
        <v>0</v>
      </c>
      <c r="J15" s="3"/>
      <c r="K15" s="6">
        <f>ROUND(SUM(K11:K14),5)</f>
        <v>2174.9699999999998</v>
      </c>
      <c r="L15" s="21">
        <f>ROUND(SUM(L11:L14),5)</f>
        <v>3097.63</v>
      </c>
      <c r="M15" s="3"/>
      <c r="N15" s="6">
        <f>ROUND(SUM(N11:N14),5)</f>
        <v>0</v>
      </c>
      <c r="O15" s="21">
        <f>ROUND(SUM(O11:O14),5)</f>
        <v>0</v>
      </c>
      <c r="P15" s="3"/>
      <c r="Q15" s="28">
        <f t="shared" si="0"/>
        <v>2174.9699999999998</v>
      </c>
      <c r="R15" s="54">
        <f t="shared" si="0"/>
        <v>3097.63</v>
      </c>
    </row>
    <row r="16" spans="1:18" ht="15.75" thickBot="1" x14ac:dyDescent="0.3">
      <c r="A16" s="1"/>
      <c r="B16" s="1"/>
      <c r="C16" s="1"/>
      <c r="D16" s="1" t="s">
        <v>4</v>
      </c>
      <c r="E16" s="1"/>
      <c r="F16" s="1"/>
      <c r="G16" s="1"/>
      <c r="H16" s="7">
        <f>ROUND(H3+SUM(H6:H10)+H15,5)</f>
        <v>346732</v>
      </c>
      <c r="I16" s="22">
        <f>ROUND(I3+SUM(I6:I10)+I15,5)</f>
        <v>346732</v>
      </c>
      <c r="J16" s="3"/>
      <c r="K16" s="7">
        <f>ROUND(K3+SUM(K6:K10)+K15,5)</f>
        <v>152026.47</v>
      </c>
      <c r="L16" s="22">
        <f>ROUND(L3+SUM(L6:L10)+L15,5)</f>
        <v>154448.63</v>
      </c>
      <c r="M16" s="3"/>
      <c r="N16" s="7">
        <f>ROUND(N3+SUM(N6:N10)+N15,5)</f>
        <v>44305</v>
      </c>
      <c r="O16" s="22">
        <f>ROUND(O3+SUM(O6:O10)+O15,5)</f>
        <v>44305</v>
      </c>
      <c r="P16" s="3"/>
      <c r="Q16" s="29">
        <f t="shared" si="0"/>
        <v>543063.47</v>
      </c>
      <c r="R16" s="55">
        <f t="shared" si="0"/>
        <v>545485.63</v>
      </c>
    </row>
    <row r="17" spans="1:18" x14ac:dyDescent="0.25">
      <c r="A17" s="1"/>
      <c r="B17" s="1"/>
      <c r="C17" s="1" t="s">
        <v>14</v>
      </c>
      <c r="D17" s="1"/>
      <c r="E17" s="1"/>
      <c r="F17" s="1"/>
      <c r="G17" s="1"/>
      <c r="H17" s="2">
        <f>H16</f>
        <v>346732</v>
      </c>
      <c r="I17" s="18">
        <f>I16</f>
        <v>346732</v>
      </c>
      <c r="J17" s="3"/>
      <c r="K17" s="2">
        <f>K16</f>
        <v>152026.47</v>
      </c>
      <c r="L17" s="18">
        <f>L16</f>
        <v>154448.63</v>
      </c>
      <c r="M17" s="3"/>
      <c r="N17" s="2">
        <f>N16</f>
        <v>44305</v>
      </c>
      <c r="O17" s="18">
        <f>O16</f>
        <v>44305</v>
      </c>
      <c r="P17" s="3"/>
      <c r="Q17" s="25">
        <f t="shared" si="0"/>
        <v>543063.47</v>
      </c>
      <c r="R17" s="52">
        <f t="shared" si="0"/>
        <v>545485.63</v>
      </c>
    </row>
    <row r="18" spans="1:18" x14ac:dyDescent="0.25">
      <c r="A18" s="1"/>
      <c r="B18" s="1"/>
      <c r="C18" s="1"/>
      <c r="D18" s="1" t="s">
        <v>15</v>
      </c>
      <c r="E18" s="1"/>
      <c r="F18" s="1"/>
      <c r="G18" s="1"/>
      <c r="H18" s="2"/>
      <c r="I18" s="18"/>
      <c r="J18" s="3"/>
      <c r="K18" s="2"/>
      <c r="L18" s="18"/>
      <c r="M18" s="3"/>
      <c r="N18" s="2"/>
      <c r="O18" s="18"/>
      <c r="P18" s="3"/>
      <c r="Q18" s="25">
        <f t="shared" si="0"/>
        <v>0</v>
      </c>
      <c r="R18" s="52">
        <f t="shared" si="0"/>
        <v>0</v>
      </c>
    </row>
    <row r="19" spans="1:18" x14ac:dyDescent="0.25">
      <c r="A19" s="1"/>
      <c r="B19" s="1"/>
      <c r="C19" s="1"/>
      <c r="D19" s="1"/>
      <c r="E19" s="1" t="s">
        <v>16</v>
      </c>
      <c r="F19" s="1"/>
      <c r="G19" s="1"/>
      <c r="H19" s="2"/>
      <c r="I19" s="18"/>
      <c r="J19" s="3"/>
      <c r="K19" s="2"/>
      <c r="L19" s="18"/>
      <c r="M19" s="3"/>
      <c r="N19" s="2"/>
      <c r="O19" s="18"/>
      <c r="P19" s="3"/>
      <c r="Q19" s="25">
        <f t="shared" si="0"/>
        <v>0</v>
      </c>
      <c r="R19" s="52">
        <f t="shared" si="0"/>
        <v>0</v>
      </c>
    </row>
    <row r="20" spans="1:18" x14ac:dyDescent="0.25">
      <c r="A20" s="1"/>
      <c r="B20" s="1"/>
      <c r="C20" s="1"/>
      <c r="D20" s="1"/>
      <c r="E20" s="1"/>
      <c r="F20" s="1" t="s">
        <v>17</v>
      </c>
      <c r="G20" s="1"/>
      <c r="H20" s="2">
        <v>0</v>
      </c>
      <c r="I20" s="18">
        <v>0</v>
      </c>
      <c r="J20" s="3"/>
      <c r="K20" s="2">
        <v>15.78</v>
      </c>
      <c r="L20" s="18">
        <v>15.78</v>
      </c>
      <c r="M20" s="3"/>
      <c r="N20" s="2">
        <v>0</v>
      </c>
      <c r="O20" s="18">
        <v>0</v>
      </c>
      <c r="P20" s="3"/>
      <c r="Q20" s="25">
        <f t="shared" si="0"/>
        <v>15.78</v>
      </c>
      <c r="R20" s="52">
        <f t="shared" si="0"/>
        <v>15.78</v>
      </c>
    </row>
    <row r="21" spans="1:18" x14ac:dyDescent="0.25">
      <c r="A21" s="1"/>
      <c r="B21" s="1"/>
      <c r="C21" s="1"/>
      <c r="D21" s="1"/>
      <c r="E21" s="1"/>
      <c r="F21" s="1" t="s">
        <v>18</v>
      </c>
      <c r="G21" s="24"/>
      <c r="H21" s="2">
        <v>0</v>
      </c>
      <c r="I21" s="18">
        <v>0</v>
      </c>
      <c r="J21" s="3"/>
      <c r="K21" s="2">
        <v>791.55</v>
      </c>
      <c r="L21" s="18">
        <v>1200</v>
      </c>
      <c r="M21" s="3"/>
      <c r="N21" s="2">
        <v>0</v>
      </c>
      <c r="O21" s="18">
        <v>0</v>
      </c>
      <c r="P21" s="3"/>
      <c r="Q21" s="25">
        <f t="shared" si="0"/>
        <v>791.55</v>
      </c>
      <c r="R21" s="52">
        <f t="shared" si="0"/>
        <v>1200</v>
      </c>
    </row>
    <row r="22" spans="1:18" x14ac:dyDescent="0.25">
      <c r="A22" s="1"/>
      <c r="B22" s="1"/>
      <c r="C22" s="1"/>
      <c r="D22" s="1"/>
      <c r="E22" s="1"/>
      <c r="F22" s="1" t="s">
        <v>19</v>
      </c>
      <c r="G22" s="1"/>
      <c r="H22" s="2"/>
      <c r="I22" s="18"/>
      <c r="J22" s="3"/>
      <c r="K22" s="2"/>
      <c r="L22" s="18"/>
      <c r="M22" s="3"/>
      <c r="N22" s="2"/>
      <c r="O22" s="18"/>
      <c r="P22" s="3"/>
      <c r="Q22" s="25">
        <f t="shared" si="0"/>
        <v>0</v>
      </c>
      <c r="R22" s="52">
        <f t="shared" si="0"/>
        <v>0</v>
      </c>
    </row>
    <row r="23" spans="1:18" x14ac:dyDescent="0.25">
      <c r="A23" s="1"/>
      <c r="B23" s="1"/>
      <c r="C23" s="1"/>
      <c r="D23" s="1"/>
      <c r="E23" s="1"/>
      <c r="F23" s="1"/>
      <c r="G23" s="24" t="s">
        <v>20</v>
      </c>
      <c r="H23" s="2">
        <v>0</v>
      </c>
      <c r="I23" s="18">
        <v>0</v>
      </c>
      <c r="J23" s="3"/>
      <c r="K23" s="2">
        <v>1748.78</v>
      </c>
      <c r="L23" s="18">
        <v>1948</v>
      </c>
      <c r="M23" s="3"/>
      <c r="N23" s="2">
        <v>0</v>
      </c>
      <c r="O23" s="18">
        <v>0</v>
      </c>
      <c r="P23" s="3"/>
      <c r="Q23" s="25">
        <f t="shared" si="0"/>
        <v>1748.78</v>
      </c>
      <c r="R23" s="52">
        <f t="shared" si="0"/>
        <v>1948</v>
      </c>
    </row>
    <row r="24" spans="1:18" x14ac:dyDescent="0.25">
      <c r="A24" s="1"/>
      <c r="B24" s="1"/>
      <c r="C24" s="1"/>
      <c r="D24" s="1"/>
      <c r="E24" s="1"/>
      <c r="F24" s="1"/>
      <c r="G24" s="24" t="s">
        <v>21</v>
      </c>
      <c r="H24" s="2">
        <v>0</v>
      </c>
      <c r="I24" s="18">
        <v>0</v>
      </c>
      <c r="J24" s="3"/>
      <c r="K24" s="2">
        <v>1112.0899999999999</v>
      </c>
      <c r="L24" s="18">
        <v>1580</v>
      </c>
      <c r="M24" s="3"/>
      <c r="N24" s="2">
        <v>0</v>
      </c>
      <c r="O24" s="18">
        <v>0</v>
      </c>
      <c r="P24" s="3"/>
      <c r="Q24" s="25">
        <f t="shared" si="0"/>
        <v>1112.0899999999999</v>
      </c>
      <c r="R24" s="52">
        <f t="shared" si="0"/>
        <v>1580</v>
      </c>
    </row>
    <row r="25" spans="1:18" ht="15.75" thickBot="1" x14ac:dyDescent="0.3">
      <c r="A25" s="1"/>
      <c r="B25" s="1"/>
      <c r="C25" s="1"/>
      <c r="D25" s="1"/>
      <c r="E25" s="1"/>
      <c r="F25" s="1"/>
      <c r="G25" s="24" t="s">
        <v>22</v>
      </c>
      <c r="H25" s="4">
        <v>0</v>
      </c>
      <c r="I25" s="19">
        <v>0</v>
      </c>
      <c r="J25" s="3"/>
      <c r="K25" s="4">
        <v>242.21</v>
      </c>
      <c r="L25" s="19">
        <v>448</v>
      </c>
      <c r="M25" s="3"/>
      <c r="N25" s="4">
        <v>0</v>
      </c>
      <c r="O25" s="19">
        <v>0</v>
      </c>
      <c r="P25" s="3"/>
      <c r="Q25" s="26">
        <f t="shared" si="0"/>
        <v>242.21</v>
      </c>
      <c r="R25" s="51">
        <f t="shared" si="0"/>
        <v>448</v>
      </c>
    </row>
    <row r="26" spans="1:18" x14ac:dyDescent="0.25">
      <c r="A26" s="1"/>
      <c r="B26" s="1"/>
      <c r="C26" s="1"/>
      <c r="D26" s="1"/>
      <c r="E26" s="1"/>
      <c r="F26" s="1" t="s">
        <v>23</v>
      </c>
      <c r="G26" s="1"/>
      <c r="H26" s="2">
        <f>ROUND(SUM(H22:H25),5)</f>
        <v>0</v>
      </c>
      <c r="I26" s="18">
        <f>ROUND(SUM(I22:I25),5)</f>
        <v>0</v>
      </c>
      <c r="J26" s="3"/>
      <c r="K26" s="2">
        <f>ROUND(SUM(K22:K25),5)</f>
        <v>3103.08</v>
      </c>
      <c r="L26" s="18">
        <f>ROUND(SUM(L22:L25),5)</f>
        <v>3976</v>
      </c>
      <c r="M26" s="3"/>
      <c r="N26" s="2">
        <f>ROUND(SUM(N22:N25),5)</f>
        <v>0</v>
      </c>
      <c r="O26" s="18">
        <f>ROUND(SUM(O22:O25),5)</f>
        <v>0</v>
      </c>
      <c r="P26" s="3"/>
      <c r="Q26" s="25">
        <f t="shared" si="0"/>
        <v>3103.08</v>
      </c>
      <c r="R26" s="52">
        <f t="shared" si="0"/>
        <v>3976</v>
      </c>
    </row>
    <row r="27" spans="1:18" x14ac:dyDescent="0.25">
      <c r="A27" s="1"/>
      <c r="B27" s="1"/>
      <c r="C27" s="1"/>
      <c r="D27" s="1"/>
      <c r="E27" s="1"/>
      <c r="F27" s="1" t="s">
        <v>24</v>
      </c>
      <c r="G27" s="1"/>
      <c r="H27" s="2">
        <v>0</v>
      </c>
      <c r="I27" s="18">
        <v>0</v>
      </c>
      <c r="J27" s="3"/>
      <c r="K27" s="2">
        <v>16.45</v>
      </c>
      <c r="L27" s="18">
        <v>16.45</v>
      </c>
      <c r="M27" s="3"/>
      <c r="N27" s="2">
        <v>0</v>
      </c>
      <c r="O27" s="18">
        <v>0</v>
      </c>
      <c r="P27" s="3"/>
      <c r="Q27" s="25">
        <f t="shared" si="0"/>
        <v>16.45</v>
      </c>
      <c r="R27" s="52">
        <f t="shared" si="0"/>
        <v>16.45</v>
      </c>
    </row>
    <row r="28" spans="1:18" x14ac:dyDescent="0.25">
      <c r="A28" s="1"/>
      <c r="B28" s="1"/>
      <c r="C28" s="1"/>
      <c r="D28" s="1"/>
      <c r="E28" s="1"/>
      <c r="F28" s="1" t="s">
        <v>25</v>
      </c>
      <c r="G28" s="24"/>
      <c r="H28" s="2">
        <v>0</v>
      </c>
      <c r="I28" s="18">
        <v>0</v>
      </c>
      <c r="J28" s="3"/>
      <c r="K28" s="2">
        <v>596.30999999999995</v>
      </c>
      <c r="L28" s="18">
        <v>724</v>
      </c>
      <c r="M28" s="3"/>
      <c r="N28" s="2">
        <v>0</v>
      </c>
      <c r="O28" s="18">
        <v>0</v>
      </c>
      <c r="P28" s="3"/>
      <c r="Q28" s="25">
        <f t="shared" si="0"/>
        <v>596.30999999999995</v>
      </c>
      <c r="R28" s="52">
        <f t="shared" si="0"/>
        <v>724</v>
      </c>
    </row>
    <row r="29" spans="1:18" x14ac:dyDescent="0.25">
      <c r="A29" s="1"/>
      <c r="B29" s="1"/>
      <c r="C29" s="1"/>
      <c r="D29" s="1"/>
      <c r="E29" s="1"/>
      <c r="F29" s="1" t="s">
        <v>26</v>
      </c>
      <c r="G29" s="24"/>
      <c r="H29" s="2">
        <v>0</v>
      </c>
      <c r="I29" s="18">
        <v>0</v>
      </c>
      <c r="J29" s="3"/>
      <c r="K29" s="2">
        <v>1442.92</v>
      </c>
      <c r="L29" s="18">
        <v>2238</v>
      </c>
      <c r="M29" s="3"/>
      <c r="N29" s="2">
        <v>0</v>
      </c>
      <c r="O29" s="18">
        <v>0</v>
      </c>
      <c r="P29" s="3"/>
      <c r="Q29" s="25">
        <f t="shared" si="0"/>
        <v>1442.92</v>
      </c>
      <c r="R29" s="52">
        <f t="shared" si="0"/>
        <v>2238</v>
      </c>
    </row>
    <row r="30" spans="1:18" x14ac:dyDescent="0.25">
      <c r="A30" s="1"/>
      <c r="B30" s="1"/>
      <c r="C30" s="1"/>
      <c r="D30" s="1"/>
      <c r="E30" s="1"/>
      <c r="F30" s="1" t="s">
        <v>27</v>
      </c>
      <c r="G30" s="24"/>
      <c r="H30" s="2">
        <v>0</v>
      </c>
      <c r="I30" s="18">
        <v>0</v>
      </c>
      <c r="J30" s="3"/>
      <c r="K30" s="2">
        <v>671.84</v>
      </c>
      <c r="L30" s="18">
        <v>1712</v>
      </c>
      <c r="M30" s="3"/>
      <c r="N30" s="2">
        <v>0</v>
      </c>
      <c r="O30" s="18">
        <v>0</v>
      </c>
      <c r="P30" s="3"/>
      <c r="Q30" s="25">
        <f t="shared" si="0"/>
        <v>671.84</v>
      </c>
      <c r="R30" s="52">
        <f t="shared" si="0"/>
        <v>1712</v>
      </c>
    </row>
    <row r="31" spans="1:18" x14ac:dyDescent="0.25">
      <c r="A31" s="1"/>
      <c r="B31" s="1"/>
      <c r="C31" s="1"/>
      <c r="D31" s="1"/>
      <c r="E31" s="1"/>
      <c r="F31" s="1" t="s">
        <v>28</v>
      </c>
      <c r="G31" s="1"/>
      <c r="H31" s="2">
        <v>0</v>
      </c>
      <c r="I31" s="18">
        <v>0</v>
      </c>
      <c r="J31" s="3"/>
      <c r="K31" s="2">
        <v>15</v>
      </c>
      <c r="L31" s="18">
        <v>15</v>
      </c>
      <c r="M31" s="3"/>
      <c r="N31" s="2">
        <v>0</v>
      </c>
      <c r="O31" s="18">
        <v>0</v>
      </c>
      <c r="P31" s="3"/>
      <c r="Q31" s="25">
        <f t="shared" si="0"/>
        <v>15</v>
      </c>
      <c r="R31" s="52">
        <f t="shared" si="0"/>
        <v>15</v>
      </c>
    </row>
    <row r="32" spans="1:18" ht="15.75" thickBot="1" x14ac:dyDescent="0.3">
      <c r="A32" s="1"/>
      <c r="B32" s="1"/>
      <c r="C32" s="1"/>
      <c r="D32" s="1"/>
      <c r="E32" s="1"/>
      <c r="F32" s="1" t="s">
        <v>29</v>
      </c>
      <c r="G32" s="24"/>
      <c r="H32" s="4">
        <v>0</v>
      </c>
      <c r="I32" s="19">
        <v>0</v>
      </c>
      <c r="J32" s="3"/>
      <c r="K32" s="4">
        <v>69525</v>
      </c>
      <c r="L32" s="19">
        <v>92700</v>
      </c>
      <c r="M32" s="3"/>
      <c r="N32" s="4">
        <v>0</v>
      </c>
      <c r="O32" s="19">
        <v>0</v>
      </c>
      <c r="P32" s="3"/>
      <c r="Q32" s="26">
        <f t="shared" si="0"/>
        <v>69525</v>
      </c>
      <c r="R32" s="51">
        <f t="shared" si="0"/>
        <v>92700</v>
      </c>
    </row>
    <row r="33" spans="1:18" x14ac:dyDescent="0.25">
      <c r="A33" s="1"/>
      <c r="B33" s="1"/>
      <c r="C33" s="1"/>
      <c r="D33" s="1"/>
      <c r="E33" s="1" t="s">
        <v>30</v>
      </c>
      <c r="F33" s="1"/>
      <c r="G33" s="1"/>
      <c r="H33" s="2">
        <f>ROUND(SUM(H19:H21)+SUM(H26:H32),5)</f>
        <v>0</v>
      </c>
      <c r="I33" s="18">
        <f>ROUND(SUM(I19:I21)+SUM(I26:I32),5)</f>
        <v>0</v>
      </c>
      <c r="J33" s="3"/>
      <c r="K33" s="2">
        <f>ROUND(SUM(K19:K21)+SUM(K26:K32),5)</f>
        <v>76177.929999999993</v>
      </c>
      <c r="L33" s="18">
        <f>ROUND(SUM(L19:L21)+SUM(L26:L32),5)</f>
        <v>102597.23</v>
      </c>
      <c r="M33" s="3"/>
      <c r="N33" s="2">
        <f>ROUND(SUM(N19:N21)+SUM(N26:N32),5)</f>
        <v>0</v>
      </c>
      <c r="O33" s="18">
        <f>ROUND(SUM(O19:O21)+SUM(O26:O32),5)</f>
        <v>0</v>
      </c>
      <c r="P33" s="3"/>
      <c r="Q33" s="25">
        <f t="shared" si="0"/>
        <v>76177.929999999993</v>
      </c>
      <c r="R33" s="52">
        <f t="shared" si="0"/>
        <v>102597.23</v>
      </c>
    </row>
    <row r="34" spans="1:18" x14ac:dyDescent="0.25">
      <c r="A34" s="1"/>
      <c r="B34" s="1"/>
      <c r="C34" s="1"/>
      <c r="D34" s="1"/>
      <c r="E34" s="1" t="s">
        <v>31</v>
      </c>
      <c r="F34" s="1"/>
      <c r="G34" s="1"/>
      <c r="H34" s="2"/>
      <c r="I34" s="18"/>
      <c r="J34" s="3"/>
      <c r="K34" s="2"/>
      <c r="L34" s="18"/>
      <c r="M34" s="3"/>
      <c r="N34" s="2"/>
      <c r="O34" s="18"/>
      <c r="P34" s="3"/>
      <c r="Q34" s="25">
        <f t="shared" si="0"/>
        <v>0</v>
      </c>
      <c r="R34" s="52">
        <f t="shared" si="0"/>
        <v>0</v>
      </c>
    </row>
    <row r="35" spans="1:18" x14ac:dyDescent="0.25">
      <c r="A35" s="1"/>
      <c r="B35" s="1"/>
      <c r="C35" s="1"/>
      <c r="D35" s="1"/>
      <c r="E35" s="1"/>
      <c r="F35" s="1" t="s">
        <v>32</v>
      </c>
      <c r="G35" s="1"/>
      <c r="H35" s="2">
        <v>0</v>
      </c>
      <c r="I35" s="18">
        <v>0</v>
      </c>
      <c r="J35" s="3"/>
      <c r="K35" s="2">
        <v>91.48</v>
      </c>
      <c r="L35" s="18">
        <v>91.48</v>
      </c>
      <c r="M35" s="3"/>
      <c r="N35" s="2">
        <v>0</v>
      </c>
      <c r="O35" s="18">
        <v>0</v>
      </c>
      <c r="P35" s="3"/>
      <c r="Q35" s="25">
        <f t="shared" si="0"/>
        <v>91.48</v>
      </c>
      <c r="R35" s="52">
        <f t="shared" si="0"/>
        <v>91.48</v>
      </c>
    </row>
    <row r="36" spans="1:18" x14ac:dyDescent="0.25">
      <c r="A36" s="1"/>
      <c r="B36" s="1"/>
      <c r="C36" s="1"/>
      <c r="D36" s="1"/>
      <c r="E36" s="1"/>
      <c r="F36" s="1"/>
      <c r="G36" s="24" t="s">
        <v>124</v>
      </c>
      <c r="H36" s="2">
        <v>0</v>
      </c>
      <c r="I36" s="18">
        <v>0</v>
      </c>
      <c r="J36" s="3"/>
      <c r="K36" s="2">
        <v>0</v>
      </c>
      <c r="L36" s="18">
        <v>845</v>
      </c>
      <c r="M36" s="3"/>
      <c r="N36" s="2">
        <v>0</v>
      </c>
      <c r="O36" s="18">
        <v>0</v>
      </c>
      <c r="P36" s="3"/>
      <c r="Q36" s="25">
        <f t="shared" si="0"/>
        <v>0</v>
      </c>
      <c r="R36" s="52">
        <f t="shared" si="0"/>
        <v>845</v>
      </c>
    </row>
    <row r="37" spans="1:18" x14ac:dyDescent="0.25">
      <c r="A37" s="1"/>
      <c r="B37" s="1"/>
      <c r="C37" s="1"/>
      <c r="D37" s="1"/>
      <c r="E37" s="1"/>
      <c r="F37" s="1" t="s">
        <v>33</v>
      </c>
      <c r="G37" s="1"/>
      <c r="H37" s="2">
        <v>0</v>
      </c>
      <c r="I37" s="18">
        <v>0</v>
      </c>
      <c r="J37" s="3"/>
      <c r="K37" s="2">
        <v>62</v>
      </c>
      <c r="L37" s="18">
        <v>62</v>
      </c>
      <c r="M37" s="3"/>
      <c r="N37" s="2">
        <v>0</v>
      </c>
      <c r="O37" s="18">
        <v>0</v>
      </c>
      <c r="P37" s="3"/>
      <c r="Q37" s="25">
        <f t="shared" si="0"/>
        <v>62</v>
      </c>
      <c r="R37" s="52">
        <f t="shared" si="0"/>
        <v>62</v>
      </c>
    </row>
    <row r="38" spans="1:18" x14ac:dyDescent="0.25">
      <c r="A38" s="1"/>
      <c r="B38" s="1"/>
      <c r="C38" s="1"/>
      <c r="D38" s="1"/>
      <c r="E38" s="1"/>
      <c r="F38" s="1" t="s">
        <v>34</v>
      </c>
      <c r="G38" s="1"/>
      <c r="H38" s="2">
        <v>0</v>
      </c>
      <c r="I38" s="18">
        <v>0</v>
      </c>
      <c r="J38" s="3"/>
      <c r="K38" s="2">
        <v>97.08</v>
      </c>
      <c r="L38" s="18">
        <v>97.08</v>
      </c>
      <c r="M38" s="3"/>
      <c r="N38" s="2">
        <v>0</v>
      </c>
      <c r="O38" s="18">
        <v>0</v>
      </c>
      <c r="P38" s="3"/>
      <c r="Q38" s="25">
        <f t="shared" si="0"/>
        <v>97.08</v>
      </c>
      <c r="R38" s="52">
        <f t="shared" si="0"/>
        <v>97.08</v>
      </c>
    </row>
    <row r="39" spans="1:18" x14ac:dyDescent="0.25">
      <c r="A39" s="1"/>
      <c r="B39" s="1"/>
      <c r="C39" s="1"/>
      <c r="D39" s="1"/>
      <c r="E39" s="1"/>
      <c r="F39" s="1" t="s">
        <v>35</v>
      </c>
      <c r="G39" s="1"/>
      <c r="H39" s="2">
        <v>0</v>
      </c>
      <c r="I39" s="18">
        <v>0</v>
      </c>
      <c r="J39" s="3"/>
      <c r="K39" s="2">
        <v>0</v>
      </c>
      <c r="L39" s="18">
        <v>0</v>
      </c>
      <c r="M39" s="3"/>
      <c r="N39" s="2">
        <v>0</v>
      </c>
      <c r="O39" s="18">
        <v>0</v>
      </c>
      <c r="P39" s="3"/>
      <c r="Q39" s="25">
        <f t="shared" si="0"/>
        <v>0</v>
      </c>
      <c r="R39" s="52">
        <f t="shared" si="0"/>
        <v>0</v>
      </c>
    </row>
    <row r="40" spans="1:18" x14ac:dyDescent="0.25">
      <c r="A40" s="1"/>
      <c r="B40" s="1"/>
      <c r="C40" s="1"/>
      <c r="D40" s="1"/>
      <c r="E40" s="1"/>
      <c r="F40" s="1" t="s">
        <v>36</v>
      </c>
      <c r="G40" s="1"/>
      <c r="H40" s="2">
        <v>0</v>
      </c>
      <c r="I40" s="18">
        <v>0</v>
      </c>
      <c r="J40" s="3"/>
      <c r="K40" s="2">
        <v>6023.07</v>
      </c>
      <c r="L40" s="18">
        <v>6023.07</v>
      </c>
      <c r="M40" s="3"/>
      <c r="N40" s="2">
        <v>0</v>
      </c>
      <c r="O40" s="18">
        <v>0</v>
      </c>
      <c r="P40" s="3"/>
      <c r="Q40" s="25">
        <f t="shared" si="0"/>
        <v>6023.07</v>
      </c>
      <c r="R40" s="52">
        <f t="shared" si="0"/>
        <v>6023.07</v>
      </c>
    </row>
    <row r="41" spans="1:18" ht="15.75" thickBot="1" x14ac:dyDescent="0.3">
      <c r="A41" s="1"/>
      <c r="B41" s="1"/>
      <c r="C41" s="1"/>
      <c r="D41" s="1"/>
      <c r="E41" s="1"/>
      <c r="F41" s="1" t="s">
        <v>37</v>
      </c>
      <c r="G41" s="1"/>
      <c r="H41" s="4">
        <v>0</v>
      </c>
      <c r="I41" s="19">
        <v>0</v>
      </c>
      <c r="J41" s="3"/>
      <c r="K41" s="4">
        <v>3321.95</v>
      </c>
      <c r="L41" s="19">
        <v>3321.95</v>
      </c>
      <c r="M41" s="3"/>
      <c r="N41" s="4">
        <v>0</v>
      </c>
      <c r="O41" s="19">
        <v>0</v>
      </c>
      <c r="P41" s="3"/>
      <c r="Q41" s="26">
        <f t="shared" si="0"/>
        <v>3321.95</v>
      </c>
      <c r="R41" s="51">
        <f t="shared" si="0"/>
        <v>3321.95</v>
      </c>
    </row>
    <row r="42" spans="1:18" x14ac:dyDescent="0.25">
      <c r="A42" s="1"/>
      <c r="B42" s="1"/>
      <c r="C42" s="1"/>
      <c r="D42" s="1"/>
      <c r="E42" s="1" t="s">
        <v>38</v>
      </c>
      <c r="F42" s="1"/>
      <c r="G42" s="1"/>
      <c r="H42" s="2">
        <f>ROUND(SUM(H34:H41),5)</f>
        <v>0</v>
      </c>
      <c r="I42" s="18">
        <f>ROUND(SUM(I34:I41),5)</f>
        <v>0</v>
      </c>
      <c r="J42" s="3"/>
      <c r="K42" s="2">
        <f>ROUND(SUM(K34:K41),5)</f>
        <v>9595.58</v>
      </c>
      <c r="L42" s="18">
        <f>ROUND(SUM(L34:L41),5)</f>
        <v>10440.58</v>
      </c>
      <c r="M42" s="3"/>
      <c r="N42" s="2">
        <f>ROUND(SUM(N34:N41),5)</f>
        <v>0</v>
      </c>
      <c r="O42" s="18">
        <f>ROUND(SUM(O34:O41),5)</f>
        <v>0</v>
      </c>
      <c r="P42" s="3"/>
      <c r="Q42" s="25">
        <f t="shared" si="0"/>
        <v>9595.58</v>
      </c>
      <c r="R42" s="52">
        <f t="shared" si="0"/>
        <v>10440.58</v>
      </c>
    </row>
    <row r="43" spans="1:18" x14ac:dyDescent="0.25">
      <c r="A43" s="1"/>
      <c r="B43" s="1"/>
      <c r="C43" s="1"/>
      <c r="D43" s="1"/>
      <c r="E43" s="1" t="s">
        <v>39</v>
      </c>
      <c r="F43" s="1"/>
      <c r="G43" s="1"/>
      <c r="H43" s="2"/>
      <c r="I43" s="18"/>
      <c r="J43" s="3"/>
      <c r="K43" s="2"/>
      <c r="L43" s="18"/>
      <c r="M43" s="3"/>
      <c r="N43" s="2"/>
      <c r="O43" s="18"/>
      <c r="P43" s="3"/>
      <c r="Q43" s="25">
        <f t="shared" si="0"/>
        <v>0</v>
      </c>
      <c r="R43" s="52">
        <f t="shared" si="0"/>
        <v>0</v>
      </c>
    </row>
    <row r="44" spans="1:18" x14ac:dyDescent="0.25">
      <c r="A44" s="1"/>
      <c r="B44" s="1"/>
      <c r="C44" s="1"/>
      <c r="D44" s="1"/>
      <c r="E44" s="1"/>
      <c r="F44" s="1" t="s">
        <v>40</v>
      </c>
      <c r="G44" s="1"/>
      <c r="H44" s="2">
        <v>0</v>
      </c>
      <c r="I44" s="18">
        <v>0</v>
      </c>
      <c r="J44" s="3"/>
      <c r="K44" s="2">
        <v>214.9</v>
      </c>
      <c r="L44" s="18">
        <v>214.9</v>
      </c>
      <c r="M44" s="3"/>
      <c r="N44" s="2">
        <v>0</v>
      </c>
      <c r="O44" s="18">
        <v>0</v>
      </c>
      <c r="P44" s="3"/>
      <c r="Q44" s="25">
        <f t="shared" si="0"/>
        <v>214.9</v>
      </c>
      <c r="R44" s="52">
        <f t="shared" si="0"/>
        <v>214.9</v>
      </c>
    </row>
    <row r="45" spans="1:18" x14ac:dyDescent="0.25">
      <c r="A45" s="1"/>
      <c r="B45" s="1"/>
      <c r="C45" s="1"/>
      <c r="D45" s="1"/>
      <c r="E45" s="1"/>
      <c r="F45" s="1"/>
      <c r="G45" s="24" t="s">
        <v>125</v>
      </c>
      <c r="H45" s="2">
        <v>0</v>
      </c>
      <c r="I45" s="18">
        <v>0</v>
      </c>
      <c r="J45" s="3"/>
      <c r="K45" s="2">
        <v>0</v>
      </c>
      <c r="L45" s="18">
        <v>10000</v>
      </c>
      <c r="M45" s="3"/>
      <c r="N45" s="2">
        <v>0</v>
      </c>
      <c r="O45" s="18">
        <v>0</v>
      </c>
      <c r="P45" s="3"/>
      <c r="Q45" s="25">
        <f t="shared" si="0"/>
        <v>0</v>
      </c>
      <c r="R45" s="52">
        <f t="shared" si="0"/>
        <v>10000</v>
      </c>
    </row>
    <row r="46" spans="1:18" x14ac:dyDescent="0.25">
      <c r="A46" s="1"/>
      <c r="B46" s="1"/>
      <c r="C46" s="1"/>
      <c r="D46" s="1"/>
      <c r="E46" s="1"/>
      <c r="F46" s="1" t="s">
        <v>41</v>
      </c>
      <c r="G46" s="1"/>
      <c r="H46" s="2">
        <v>0</v>
      </c>
      <c r="I46" s="18">
        <v>0</v>
      </c>
      <c r="J46" s="3"/>
      <c r="K46" s="2">
        <v>412.6</v>
      </c>
      <c r="L46" s="18">
        <v>412.6</v>
      </c>
      <c r="M46" s="3"/>
      <c r="N46" s="2">
        <v>0</v>
      </c>
      <c r="O46" s="18">
        <v>0</v>
      </c>
      <c r="P46" s="3"/>
      <c r="Q46" s="25">
        <f t="shared" si="0"/>
        <v>412.6</v>
      </c>
      <c r="R46" s="52">
        <f t="shared" si="0"/>
        <v>412.6</v>
      </c>
    </row>
    <row r="47" spans="1:18" x14ac:dyDescent="0.25">
      <c r="A47" s="1"/>
      <c r="B47" s="1"/>
      <c r="C47" s="1"/>
      <c r="D47" s="1"/>
      <c r="E47" s="1"/>
      <c r="F47" s="1" t="s">
        <v>42</v>
      </c>
      <c r="G47" s="1"/>
      <c r="H47" s="2">
        <v>0</v>
      </c>
      <c r="I47" s="18">
        <v>0</v>
      </c>
      <c r="J47" s="3"/>
      <c r="K47" s="2">
        <v>72.989999999999995</v>
      </c>
      <c r="L47" s="18">
        <v>72.989999999999995</v>
      </c>
      <c r="M47" s="3"/>
      <c r="N47" s="2">
        <v>0</v>
      </c>
      <c r="O47" s="18">
        <v>0</v>
      </c>
      <c r="P47" s="3"/>
      <c r="Q47" s="25">
        <f t="shared" si="0"/>
        <v>72.989999999999995</v>
      </c>
      <c r="R47" s="52">
        <f t="shared" si="0"/>
        <v>72.989999999999995</v>
      </c>
    </row>
    <row r="48" spans="1:18" x14ac:dyDescent="0.25">
      <c r="A48" s="1"/>
      <c r="B48" s="1"/>
      <c r="C48" s="1"/>
      <c r="D48" s="1"/>
      <c r="E48" s="1"/>
      <c r="F48" s="1" t="s">
        <v>43</v>
      </c>
      <c r="G48" s="1"/>
      <c r="H48" s="2">
        <v>0</v>
      </c>
      <c r="I48" s="18">
        <v>0</v>
      </c>
      <c r="J48" s="3"/>
      <c r="K48" s="2">
        <v>93.33</v>
      </c>
      <c r="L48" s="18">
        <v>93.33</v>
      </c>
      <c r="M48" s="3"/>
      <c r="N48" s="2">
        <v>0</v>
      </c>
      <c r="O48" s="18">
        <v>0</v>
      </c>
      <c r="P48" s="3"/>
      <c r="Q48" s="25">
        <f t="shared" si="0"/>
        <v>93.33</v>
      </c>
      <c r="R48" s="52">
        <f t="shared" si="0"/>
        <v>93.33</v>
      </c>
    </row>
    <row r="49" spans="1:18" x14ac:dyDescent="0.25">
      <c r="A49" s="1"/>
      <c r="B49" s="1"/>
      <c r="C49" s="1"/>
      <c r="D49" s="1"/>
      <c r="E49" s="1"/>
      <c r="F49" s="1" t="s">
        <v>44</v>
      </c>
      <c r="G49" s="1"/>
      <c r="H49" s="2">
        <v>0</v>
      </c>
      <c r="I49" s="18">
        <v>0</v>
      </c>
      <c r="J49" s="3"/>
      <c r="K49" s="2">
        <v>202.22</v>
      </c>
      <c r="L49" s="18">
        <v>202.22</v>
      </c>
      <c r="M49" s="3"/>
      <c r="N49" s="2">
        <v>0</v>
      </c>
      <c r="O49" s="18">
        <v>0</v>
      </c>
      <c r="P49" s="3"/>
      <c r="Q49" s="25">
        <f t="shared" si="0"/>
        <v>202.22</v>
      </c>
      <c r="R49" s="52">
        <f t="shared" si="0"/>
        <v>202.22</v>
      </c>
    </row>
    <row r="50" spans="1:18" x14ac:dyDescent="0.25">
      <c r="A50" s="1"/>
      <c r="B50" s="1"/>
      <c r="C50" s="1"/>
      <c r="D50" s="1"/>
      <c r="E50" s="1"/>
      <c r="F50" s="1" t="s">
        <v>45</v>
      </c>
      <c r="G50" s="1"/>
      <c r="H50" s="2">
        <v>0</v>
      </c>
      <c r="I50" s="18">
        <v>0</v>
      </c>
      <c r="J50" s="3"/>
      <c r="K50" s="2">
        <v>144.54</v>
      </c>
      <c r="L50" s="18">
        <v>144.54</v>
      </c>
      <c r="M50" s="3"/>
      <c r="N50" s="2">
        <v>0</v>
      </c>
      <c r="O50" s="18">
        <v>0</v>
      </c>
      <c r="P50" s="3"/>
      <c r="Q50" s="25">
        <f t="shared" si="0"/>
        <v>144.54</v>
      </c>
      <c r="R50" s="52">
        <f t="shared" si="0"/>
        <v>144.54</v>
      </c>
    </row>
    <row r="51" spans="1:18" x14ac:dyDescent="0.25">
      <c r="A51" s="1"/>
      <c r="B51" s="1"/>
      <c r="C51" s="1"/>
      <c r="D51" s="1"/>
      <c r="E51" s="1"/>
      <c r="F51" s="1" t="s">
        <v>46</v>
      </c>
      <c r="G51" s="1"/>
      <c r="H51" s="2">
        <v>0</v>
      </c>
      <c r="I51" s="18">
        <v>0</v>
      </c>
      <c r="J51" s="3"/>
      <c r="K51" s="2">
        <v>189.19</v>
      </c>
      <c r="L51" s="18">
        <v>189.19</v>
      </c>
      <c r="M51" s="3"/>
      <c r="N51" s="2">
        <v>0</v>
      </c>
      <c r="O51" s="18">
        <v>0</v>
      </c>
      <c r="P51" s="3"/>
      <c r="Q51" s="25">
        <f t="shared" si="0"/>
        <v>189.19</v>
      </c>
      <c r="R51" s="52">
        <f t="shared" si="0"/>
        <v>189.19</v>
      </c>
    </row>
    <row r="52" spans="1:18" x14ac:dyDescent="0.25">
      <c r="A52" s="1"/>
      <c r="B52" s="1"/>
      <c r="C52" s="1"/>
      <c r="D52" s="1"/>
      <c r="E52" s="1"/>
      <c r="F52" s="1" t="s">
        <v>47</v>
      </c>
      <c r="G52" s="1"/>
      <c r="H52" s="2">
        <v>0</v>
      </c>
      <c r="I52" s="18">
        <v>0</v>
      </c>
      <c r="J52" s="3"/>
      <c r="K52" s="2">
        <v>39.33</v>
      </c>
      <c r="L52" s="18">
        <v>39.33</v>
      </c>
      <c r="M52" s="3"/>
      <c r="N52" s="2">
        <v>0</v>
      </c>
      <c r="O52" s="18">
        <v>0</v>
      </c>
      <c r="P52" s="3"/>
      <c r="Q52" s="25">
        <f t="shared" si="0"/>
        <v>39.33</v>
      </c>
      <c r="R52" s="52">
        <f t="shared" si="0"/>
        <v>39.33</v>
      </c>
    </row>
    <row r="53" spans="1:18" x14ac:dyDescent="0.25">
      <c r="A53" s="1"/>
      <c r="B53" s="1"/>
      <c r="C53" s="1"/>
      <c r="D53" s="1"/>
      <c r="E53" s="1"/>
      <c r="F53" s="1" t="s">
        <v>48</v>
      </c>
      <c r="G53" s="1"/>
      <c r="H53" s="2">
        <v>0</v>
      </c>
      <c r="I53" s="18">
        <v>0</v>
      </c>
      <c r="J53" s="3"/>
      <c r="K53" s="2">
        <v>103.83</v>
      </c>
      <c r="L53" s="18">
        <v>103.83</v>
      </c>
      <c r="M53" s="3"/>
      <c r="N53" s="2">
        <v>0</v>
      </c>
      <c r="O53" s="18">
        <v>0</v>
      </c>
      <c r="P53" s="3"/>
      <c r="Q53" s="25">
        <f t="shared" si="0"/>
        <v>103.83</v>
      </c>
      <c r="R53" s="52">
        <f t="shared" si="0"/>
        <v>103.83</v>
      </c>
    </row>
    <row r="54" spans="1:18" x14ac:dyDescent="0.25">
      <c r="A54" s="1"/>
      <c r="B54" s="1"/>
      <c r="C54" s="1"/>
      <c r="D54" s="1"/>
      <c r="E54" s="1"/>
      <c r="F54" s="1" t="s">
        <v>49</v>
      </c>
      <c r="G54" s="1"/>
      <c r="H54" s="2">
        <v>0</v>
      </c>
      <c r="I54" s="18">
        <v>0</v>
      </c>
      <c r="J54" s="3"/>
      <c r="K54" s="2">
        <v>347.01</v>
      </c>
      <c r="L54" s="18">
        <v>347.01</v>
      </c>
      <c r="M54" s="3"/>
      <c r="N54" s="2">
        <v>0</v>
      </c>
      <c r="O54" s="18">
        <v>0</v>
      </c>
      <c r="P54" s="3"/>
      <c r="Q54" s="25">
        <f t="shared" si="0"/>
        <v>347.01</v>
      </c>
      <c r="R54" s="52">
        <f t="shared" si="0"/>
        <v>347.01</v>
      </c>
    </row>
    <row r="55" spans="1:18" x14ac:dyDescent="0.25">
      <c r="A55" s="1"/>
      <c r="B55" s="1"/>
      <c r="C55" s="1"/>
      <c r="D55" s="1"/>
      <c r="E55" s="1"/>
      <c r="F55" s="1" t="s">
        <v>50</v>
      </c>
      <c r="G55" s="1"/>
      <c r="H55" s="2">
        <v>0</v>
      </c>
      <c r="I55" s="18">
        <v>0</v>
      </c>
      <c r="J55" s="3"/>
      <c r="K55" s="2">
        <v>128.63</v>
      </c>
      <c r="L55" s="18">
        <v>128.63</v>
      </c>
      <c r="M55" s="3"/>
      <c r="N55" s="2">
        <v>0</v>
      </c>
      <c r="O55" s="18">
        <v>0</v>
      </c>
      <c r="P55" s="3"/>
      <c r="Q55" s="25">
        <f t="shared" si="0"/>
        <v>128.63</v>
      </c>
      <c r="R55" s="52">
        <f t="shared" si="0"/>
        <v>128.63</v>
      </c>
    </row>
    <row r="56" spans="1:18" x14ac:dyDescent="0.25">
      <c r="A56" s="1"/>
      <c r="B56" s="1"/>
      <c r="C56" s="1"/>
      <c r="D56" s="1"/>
      <c r="E56" s="1"/>
      <c r="F56" s="1" t="s">
        <v>51</v>
      </c>
      <c r="G56" s="1"/>
      <c r="H56" s="2">
        <v>0</v>
      </c>
      <c r="I56" s="18">
        <v>0</v>
      </c>
      <c r="J56" s="3"/>
      <c r="K56" s="2">
        <v>193.09</v>
      </c>
      <c r="L56" s="18">
        <v>193.09</v>
      </c>
      <c r="M56" s="3"/>
      <c r="N56" s="2">
        <v>0</v>
      </c>
      <c r="O56" s="18">
        <v>0</v>
      </c>
      <c r="P56" s="3"/>
      <c r="Q56" s="25">
        <f t="shared" si="0"/>
        <v>193.09</v>
      </c>
      <c r="R56" s="52">
        <f t="shared" si="0"/>
        <v>193.09</v>
      </c>
    </row>
    <row r="57" spans="1:18" x14ac:dyDescent="0.25">
      <c r="A57" s="1"/>
      <c r="B57" s="1"/>
      <c r="C57" s="1"/>
      <c r="D57" s="1"/>
      <c r="E57" s="1"/>
      <c r="F57" s="1" t="s">
        <v>52</v>
      </c>
      <c r="G57" s="1"/>
      <c r="H57" s="2">
        <v>0</v>
      </c>
      <c r="I57" s="18">
        <v>0</v>
      </c>
      <c r="J57" s="3"/>
      <c r="K57" s="2">
        <v>58.14</v>
      </c>
      <c r="L57" s="18">
        <v>58.14</v>
      </c>
      <c r="M57" s="3"/>
      <c r="N57" s="2">
        <v>0</v>
      </c>
      <c r="O57" s="18">
        <v>0</v>
      </c>
      <c r="P57" s="3"/>
      <c r="Q57" s="25">
        <f t="shared" si="0"/>
        <v>58.14</v>
      </c>
      <c r="R57" s="52">
        <f t="shared" si="0"/>
        <v>58.14</v>
      </c>
    </row>
    <row r="58" spans="1:18" x14ac:dyDescent="0.25">
      <c r="A58" s="1"/>
      <c r="B58" s="1"/>
      <c r="C58" s="1"/>
      <c r="D58" s="1"/>
      <c r="E58" s="1"/>
      <c r="F58" s="1" t="s">
        <v>53</v>
      </c>
      <c r="G58" s="1"/>
      <c r="H58" s="2">
        <v>0</v>
      </c>
      <c r="I58" s="18">
        <v>0</v>
      </c>
      <c r="J58" s="3"/>
      <c r="K58" s="2">
        <v>175</v>
      </c>
      <c r="L58" s="18">
        <v>175</v>
      </c>
      <c r="M58" s="3"/>
      <c r="N58" s="2">
        <v>0</v>
      </c>
      <c r="O58" s="18">
        <v>0</v>
      </c>
      <c r="P58" s="3"/>
      <c r="Q58" s="25">
        <f t="shared" si="0"/>
        <v>175</v>
      </c>
      <c r="R58" s="52">
        <f t="shared" si="0"/>
        <v>175</v>
      </c>
    </row>
    <row r="59" spans="1:18" x14ac:dyDescent="0.25">
      <c r="A59" s="1"/>
      <c r="B59" s="1"/>
      <c r="C59" s="1"/>
      <c r="D59" s="1"/>
      <c r="E59" s="1"/>
      <c r="F59" s="1" t="s">
        <v>54</v>
      </c>
      <c r="G59" s="1"/>
      <c r="H59" s="2">
        <v>0</v>
      </c>
      <c r="I59" s="18">
        <v>0</v>
      </c>
      <c r="J59" s="3"/>
      <c r="K59" s="2">
        <v>69.099999999999994</v>
      </c>
      <c r="L59" s="18">
        <v>69.099999999999994</v>
      </c>
      <c r="M59" s="3"/>
      <c r="N59" s="2">
        <v>0</v>
      </c>
      <c r="O59" s="18">
        <v>0</v>
      </c>
      <c r="P59" s="3"/>
      <c r="Q59" s="25">
        <f t="shared" si="0"/>
        <v>69.099999999999994</v>
      </c>
      <c r="R59" s="52">
        <f t="shared" si="0"/>
        <v>69.099999999999994</v>
      </c>
    </row>
    <row r="60" spans="1:18" x14ac:dyDescent="0.25">
      <c r="A60" s="1"/>
      <c r="B60" s="1"/>
      <c r="C60" s="1"/>
      <c r="D60" s="1"/>
      <c r="E60" s="1"/>
      <c r="F60" s="1" t="s">
        <v>55</v>
      </c>
      <c r="G60" s="1"/>
      <c r="H60" s="2">
        <v>0</v>
      </c>
      <c r="I60" s="18">
        <v>0</v>
      </c>
      <c r="J60" s="3"/>
      <c r="K60" s="2">
        <v>141.26</v>
      </c>
      <c r="L60" s="18">
        <v>141.26</v>
      </c>
      <c r="M60" s="3"/>
      <c r="N60" s="2">
        <v>0</v>
      </c>
      <c r="O60" s="18">
        <v>0</v>
      </c>
      <c r="P60" s="3"/>
      <c r="Q60" s="25">
        <f t="shared" si="0"/>
        <v>141.26</v>
      </c>
      <c r="R60" s="52">
        <f t="shared" si="0"/>
        <v>141.26</v>
      </c>
    </row>
    <row r="61" spans="1:18" x14ac:dyDescent="0.25">
      <c r="A61" s="1"/>
      <c r="B61" s="1"/>
      <c r="C61" s="1"/>
      <c r="D61" s="1"/>
      <c r="E61" s="1"/>
      <c r="F61" s="1" t="s">
        <v>56</v>
      </c>
      <c r="G61" s="1"/>
      <c r="H61" s="2">
        <v>0</v>
      </c>
      <c r="I61" s="18">
        <v>0</v>
      </c>
      <c r="J61" s="3"/>
      <c r="K61" s="2">
        <v>430.54</v>
      </c>
      <c r="L61" s="18">
        <v>430.54</v>
      </c>
      <c r="M61" s="3"/>
      <c r="N61" s="2">
        <v>0</v>
      </c>
      <c r="O61" s="18">
        <v>0</v>
      </c>
      <c r="P61" s="3"/>
      <c r="Q61" s="25">
        <f t="shared" si="0"/>
        <v>430.54</v>
      </c>
      <c r="R61" s="52">
        <f t="shared" si="0"/>
        <v>430.54</v>
      </c>
    </row>
    <row r="62" spans="1:18" x14ac:dyDescent="0.25">
      <c r="A62" s="1"/>
      <c r="B62" s="1"/>
      <c r="C62" s="1"/>
      <c r="D62" s="1"/>
      <c r="E62" s="1"/>
      <c r="F62" s="1" t="s">
        <v>57</v>
      </c>
      <c r="G62" s="1"/>
      <c r="H62" s="2">
        <v>0</v>
      </c>
      <c r="I62" s="18">
        <v>0</v>
      </c>
      <c r="J62" s="3"/>
      <c r="K62" s="2">
        <v>0</v>
      </c>
      <c r="L62" s="18">
        <v>0</v>
      </c>
      <c r="M62" s="3"/>
      <c r="N62" s="2">
        <v>0</v>
      </c>
      <c r="O62" s="18">
        <v>0</v>
      </c>
      <c r="P62" s="3"/>
      <c r="Q62" s="25">
        <f t="shared" si="0"/>
        <v>0</v>
      </c>
      <c r="R62" s="52">
        <f t="shared" si="0"/>
        <v>0</v>
      </c>
    </row>
    <row r="63" spans="1:18" x14ac:dyDescent="0.25">
      <c r="A63" s="1"/>
      <c r="B63" s="1"/>
      <c r="C63" s="1"/>
      <c r="D63" s="1"/>
      <c r="E63" s="1"/>
      <c r="F63" s="1" t="s">
        <v>58</v>
      </c>
      <c r="G63" s="1"/>
      <c r="H63" s="2">
        <v>0</v>
      </c>
      <c r="I63" s="18">
        <v>0</v>
      </c>
      <c r="J63" s="3"/>
      <c r="K63" s="2">
        <v>65.209999999999994</v>
      </c>
      <c r="L63" s="18">
        <v>65.209999999999994</v>
      </c>
      <c r="M63" s="3"/>
      <c r="N63" s="2">
        <v>0</v>
      </c>
      <c r="O63" s="18">
        <v>0</v>
      </c>
      <c r="P63" s="3"/>
      <c r="Q63" s="25">
        <f t="shared" si="0"/>
        <v>65.209999999999994</v>
      </c>
      <c r="R63" s="52">
        <f t="shared" si="0"/>
        <v>65.209999999999994</v>
      </c>
    </row>
    <row r="64" spans="1:18" x14ac:dyDescent="0.25">
      <c r="A64" s="1"/>
      <c r="B64" s="1"/>
      <c r="C64" s="1"/>
      <c r="D64" s="1"/>
      <c r="E64" s="1"/>
      <c r="F64" s="1" t="s">
        <v>59</v>
      </c>
      <c r="G64" s="1"/>
      <c r="H64" s="2">
        <v>0</v>
      </c>
      <c r="I64" s="18">
        <v>0</v>
      </c>
      <c r="J64" s="3"/>
      <c r="K64" s="2">
        <v>208.91</v>
      </c>
      <c r="L64" s="18">
        <v>208.91</v>
      </c>
      <c r="M64" s="3"/>
      <c r="N64" s="2">
        <v>0</v>
      </c>
      <c r="O64" s="18">
        <v>0</v>
      </c>
      <c r="P64" s="3"/>
      <c r="Q64" s="25">
        <f t="shared" si="0"/>
        <v>208.91</v>
      </c>
      <c r="R64" s="52">
        <f t="shared" si="0"/>
        <v>208.91</v>
      </c>
    </row>
    <row r="65" spans="1:18" x14ac:dyDescent="0.25">
      <c r="A65" s="1"/>
      <c r="B65" s="1"/>
      <c r="C65" s="1"/>
      <c r="D65" s="1"/>
      <c r="E65" s="1"/>
      <c r="F65" s="1" t="s">
        <v>60</v>
      </c>
      <c r="G65" s="1"/>
      <c r="H65" s="2">
        <v>0</v>
      </c>
      <c r="I65" s="18">
        <v>0</v>
      </c>
      <c r="J65" s="3"/>
      <c r="K65" s="2">
        <v>138.13</v>
      </c>
      <c r="L65" s="18">
        <v>138.13</v>
      </c>
      <c r="M65" s="3"/>
      <c r="N65" s="2">
        <v>0</v>
      </c>
      <c r="O65" s="18">
        <v>0</v>
      </c>
      <c r="P65" s="3"/>
      <c r="Q65" s="25">
        <f t="shared" si="0"/>
        <v>138.13</v>
      </c>
      <c r="R65" s="52">
        <f t="shared" si="0"/>
        <v>138.13</v>
      </c>
    </row>
    <row r="66" spans="1:18" x14ac:dyDescent="0.25">
      <c r="A66" s="1"/>
      <c r="B66" s="1"/>
      <c r="C66" s="1"/>
      <c r="D66" s="1"/>
      <c r="E66" s="1"/>
      <c r="F66" s="1" t="s">
        <v>61</v>
      </c>
      <c r="G66" s="1"/>
      <c r="H66" s="2">
        <v>0</v>
      </c>
      <c r="I66" s="18">
        <v>0</v>
      </c>
      <c r="J66" s="3"/>
      <c r="K66" s="2">
        <v>226.41</v>
      </c>
      <c r="L66" s="18">
        <v>226.41</v>
      </c>
      <c r="M66" s="3"/>
      <c r="N66" s="2">
        <v>0</v>
      </c>
      <c r="O66" s="18">
        <v>0</v>
      </c>
      <c r="P66" s="3"/>
      <c r="Q66" s="25">
        <f t="shared" si="0"/>
        <v>226.41</v>
      </c>
      <c r="R66" s="52">
        <f t="shared" si="0"/>
        <v>226.41</v>
      </c>
    </row>
    <row r="67" spans="1:18" x14ac:dyDescent="0.25">
      <c r="A67" s="1"/>
      <c r="B67" s="1"/>
      <c r="C67" s="1"/>
      <c r="D67" s="1"/>
      <c r="E67" s="1"/>
      <c r="F67" s="1" t="s">
        <v>62</v>
      </c>
      <c r="G67" s="1"/>
      <c r="H67" s="2">
        <v>0</v>
      </c>
      <c r="I67" s="18">
        <v>0</v>
      </c>
      <c r="J67" s="3"/>
      <c r="K67" s="2">
        <v>290.95</v>
      </c>
      <c r="L67" s="18">
        <v>290.95</v>
      </c>
      <c r="M67" s="3"/>
      <c r="N67" s="2">
        <v>0</v>
      </c>
      <c r="O67" s="18">
        <v>0</v>
      </c>
      <c r="P67" s="3"/>
      <c r="Q67" s="25">
        <f t="shared" si="0"/>
        <v>290.95</v>
      </c>
      <c r="R67" s="52">
        <f t="shared" si="0"/>
        <v>290.95</v>
      </c>
    </row>
    <row r="68" spans="1:18" x14ac:dyDescent="0.25">
      <c r="A68" s="1"/>
      <c r="B68" s="1"/>
      <c r="C68" s="1"/>
      <c r="D68" s="1"/>
      <c r="E68" s="1"/>
      <c r="F68" s="1" t="s">
        <v>63</v>
      </c>
      <c r="G68" s="1"/>
      <c r="H68" s="2">
        <v>0</v>
      </c>
      <c r="I68" s="18">
        <v>0</v>
      </c>
      <c r="J68" s="3"/>
      <c r="K68" s="2">
        <v>280.47000000000003</v>
      </c>
      <c r="L68" s="18">
        <v>280.47000000000003</v>
      </c>
      <c r="M68" s="3"/>
      <c r="N68" s="2">
        <v>0</v>
      </c>
      <c r="O68" s="18">
        <v>0</v>
      </c>
      <c r="P68" s="3"/>
      <c r="Q68" s="25">
        <f t="shared" si="0"/>
        <v>280.47000000000003</v>
      </c>
      <c r="R68" s="52">
        <f t="shared" si="0"/>
        <v>280.47000000000003</v>
      </c>
    </row>
    <row r="69" spans="1:18" x14ac:dyDescent="0.25">
      <c r="A69" s="1"/>
      <c r="B69" s="1"/>
      <c r="C69" s="1"/>
      <c r="D69" s="1"/>
      <c r="E69" s="1"/>
      <c r="F69" s="1" t="s">
        <v>64</v>
      </c>
      <c r="G69" s="1"/>
      <c r="H69" s="2">
        <v>0</v>
      </c>
      <c r="I69" s="18">
        <v>0</v>
      </c>
      <c r="J69" s="3"/>
      <c r="K69" s="2">
        <v>42</v>
      </c>
      <c r="L69" s="18">
        <v>42</v>
      </c>
      <c r="M69" s="3"/>
      <c r="N69" s="2">
        <v>0</v>
      </c>
      <c r="O69" s="18">
        <v>0</v>
      </c>
      <c r="P69" s="3"/>
      <c r="Q69" s="25">
        <f t="shared" si="0"/>
        <v>42</v>
      </c>
      <c r="R69" s="52">
        <f t="shared" si="0"/>
        <v>42</v>
      </c>
    </row>
    <row r="70" spans="1:18" x14ac:dyDescent="0.25">
      <c r="A70" s="1"/>
      <c r="B70" s="1"/>
      <c r="C70" s="1"/>
      <c r="D70" s="1"/>
      <c r="E70" s="1"/>
      <c r="F70" s="1" t="s">
        <v>65</v>
      </c>
      <c r="G70" s="1"/>
      <c r="H70" s="2">
        <v>0</v>
      </c>
      <c r="I70" s="18">
        <v>0</v>
      </c>
      <c r="J70" s="3"/>
      <c r="K70" s="2">
        <v>73.2</v>
      </c>
      <c r="L70" s="18">
        <v>73.2</v>
      </c>
      <c r="M70" s="3"/>
      <c r="N70" s="2">
        <v>0</v>
      </c>
      <c r="O70" s="18">
        <v>0</v>
      </c>
      <c r="P70" s="3"/>
      <c r="Q70" s="25">
        <f t="shared" ref="Q70:R128" si="1">H70+K70+N70</f>
        <v>73.2</v>
      </c>
      <c r="R70" s="52">
        <f t="shared" si="1"/>
        <v>73.2</v>
      </c>
    </row>
    <row r="71" spans="1:18" x14ac:dyDescent="0.25">
      <c r="A71" s="1"/>
      <c r="B71" s="1"/>
      <c r="C71" s="1"/>
      <c r="D71" s="1"/>
      <c r="E71" s="1"/>
      <c r="F71" s="1" t="s">
        <v>66</v>
      </c>
      <c r="G71" s="1"/>
      <c r="H71" s="2">
        <v>0</v>
      </c>
      <c r="I71" s="18">
        <v>0</v>
      </c>
      <c r="J71" s="3"/>
      <c r="K71" s="2">
        <v>82.75</v>
      </c>
      <c r="L71" s="18">
        <v>82.75</v>
      </c>
      <c r="M71" s="3"/>
      <c r="N71" s="2">
        <v>0</v>
      </c>
      <c r="O71" s="18">
        <v>0</v>
      </c>
      <c r="P71" s="3"/>
      <c r="Q71" s="25">
        <f t="shared" si="1"/>
        <v>82.75</v>
      </c>
      <c r="R71" s="52">
        <f t="shared" si="1"/>
        <v>82.75</v>
      </c>
    </row>
    <row r="72" spans="1:18" ht="15.75" thickBot="1" x14ac:dyDescent="0.3">
      <c r="A72" s="1"/>
      <c r="B72" s="1"/>
      <c r="C72" s="1"/>
      <c r="D72" s="1"/>
      <c r="E72" s="1"/>
      <c r="F72" s="1" t="s">
        <v>67</v>
      </c>
      <c r="G72" s="1"/>
      <c r="H72" s="4">
        <v>0</v>
      </c>
      <c r="I72" s="19">
        <v>0</v>
      </c>
      <c r="J72" s="3"/>
      <c r="K72" s="4">
        <v>375</v>
      </c>
      <c r="L72" s="19">
        <v>375</v>
      </c>
      <c r="M72" s="3"/>
      <c r="N72" s="4">
        <v>0</v>
      </c>
      <c r="O72" s="19">
        <v>0</v>
      </c>
      <c r="P72" s="3"/>
      <c r="Q72" s="26">
        <f t="shared" si="1"/>
        <v>375</v>
      </c>
      <c r="R72" s="51">
        <f t="shared" si="1"/>
        <v>375</v>
      </c>
    </row>
    <row r="73" spans="1:18" x14ac:dyDescent="0.25">
      <c r="A73" s="1"/>
      <c r="B73" s="1"/>
      <c r="C73" s="1"/>
      <c r="D73" s="1"/>
      <c r="E73" s="1" t="s">
        <v>68</v>
      </c>
      <c r="F73" s="1"/>
      <c r="G73" s="1"/>
      <c r="H73" s="2">
        <f>ROUND(SUM(H43:H72),5)</f>
        <v>0</v>
      </c>
      <c r="I73" s="18">
        <f>ROUND(SUM(I43:I72),5)</f>
        <v>0</v>
      </c>
      <c r="J73" s="3"/>
      <c r="K73" s="2">
        <f>ROUND(SUM(K43:K72),5)</f>
        <v>4798.7299999999996</v>
      </c>
      <c r="L73" s="18">
        <f>ROUND(SUM(L43:L72),5)</f>
        <v>14798.73</v>
      </c>
      <c r="M73" s="3"/>
      <c r="N73" s="2">
        <f>ROUND(SUM(N43:N72),5)</f>
        <v>0</v>
      </c>
      <c r="O73" s="18">
        <f>ROUND(SUM(O43:O72),5)</f>
        <v>0</v>
      </c>
      <c r="P73" s="3"/>
      <c r="Q73" s="25">
        <f t="shared" si="1"/>
        <v>4798.7299999999996</v>
      </c>
      <c r="R73" s="52">
        <f t="shared" si="1"/>
        <v>14798.73</v>
      </c>
    </row>
    <row r="74" spans="1:18" x14ac:dyDescent="0.25">
      <c r="A74" s="1"/>
      <c r="B74" s="1"/>
      <c r="C74" s="1"/>
      <c r="D74" s="1"/>
      <c r="E74" s="1" t="s">
        <v>69</v>
      </c>
      <c r="F74" s="1"/>
      <c r="G74" s="1"/>
      <c r="H74" s="2"/>
      <c r="I74" s="18"/>
      <c r="J74" s="3"/>
      <c r="K74" s="2"/>
      <c r="L74" s="18"/>
      <c r="M74" s="3"/>
      <c r="N74" s="2"/>
      <c r="O74" s="18"/>
      <c r="P74" s="3"/>
      <c r="Q74" s="25">
        <f t="shared" si="1"/>
        <v>0</v>
      </c>
      <c r="R74" s="52">
        <f t="shared" si="1"/>
        <v>0</v>
      </c>
    </row>
    <row r="75" spans="1:18" x14ac:dyDescent="0.25">
      <c r="A75" s="1"/>
      <c r="B75" s="1"/>
      <c r="C75" s="1"/>
      <c r="D75" s="1"/>
      <c r="E75" s="1"/>
      <c r="F75" s="1" t="s">
        <v>70</v>
      </c>
      <c r="G75" s="1"/>
      <c r="H75" s="2">
        <v>0</v>
      </c>
      <c r="I75" s="18">
        <v>0</v>
      </c>
      <c r="J75" s="3"/>
      <c r="K75" s="2">
        <v>1150.1199999999999</v>
      </c>
      <c r="L75" s="18">
        <v>1150.1199999999999</v>
      </c>
      <c r="M75" s="3"/>
      <c r="N75" s="2">
        <v>0</v>
      </c>
      <c r="O75" s="18">
        <v>0</v>
      </c>
      <c r="P75" s="3"/>
      <c r="Q75" s="25">
        <f t="shared" si="1"/>
        <v>1150.1199999999999</v>
      </c>
      <c r="R75" s="52">
        <f t="shared" si="1"/>
        <v>1150.1199999999999</v>
      </c>
    </row>
    <row r="76" spans="1:18" x14ac:dyDescent="0.25">
      <c r="A76" s="1"/>
      <c r="B76" s="1"/>
      <c r="C76" s="1"/>
      <c r="D76" s="1"/>
      <c r="E76" s="1"/>
      <c r="F76" s="1" t="s">
        <v>71</v>
      </c>
      <c r="G76" s="24"/>
      <c r="H76" s="2">
        <v>0</v>
      </c>
      <c r="I76" s="18">
        <v>0</v>
      </c>
      <c r="J76" s="3"/>
      <c r="K76" s="2">
        <v>3147.3</v>
      </c>
      <c r="L76" s="18">
        <v>3445</v>
      </c>
      <c r="M76" s="3"/>
      <c r="N76" s="2">
        <v>0</v>
      </c>
      <c r="O76" s="18">
        <v>0</v>
      </c>
      <c r="P76" s="3"/>
      <c r="Q76" s="25">
        <f t="shared" si="1"/>
        <v>3147.3</v>
      </c>
      <c r="R76" s="52">
        <f t="shared" si="1"/>
        <v>3445</v>
      </c>
    </row>
    <row r="77" spans="1:18" x14ac:dyDescent="0.25">
      <c r="A77" s="1"/>
      <c r="B77" s="1"/>
      <c r="C77" s="1"/>
      <c r="D77" s="1"/>
      <c r="E77" s="1"/>
      <c r="F77" s="1" t="s">
        <v>72</v>
      </c>
      <c r="G77" s="24"/>
      <c r="H77" s="2">
        <v>0</v>
      </c>
      <c r="I77" s="18">
        <v>0</v>
      </c>
      <c r="J77" s="3"/>
      <c r="K77" s="2">
        <v>1650</v>
      </c>
      <c r="L77" s="18">
        <v>1850</v>
      </c>
      <c r="M77" s="3"/>
      <c r="N77" s="2">
        <v>0</v>
      </c>
      <c r="O77" s="18">
        <v>0</v>
      </c>
      <c r="P77" s="3"/>
      <c r="Q77" s="25">
        <f t="shared" si="1"/>
        <v>1650</v>
      </c>
      <c r="R77" s="52">
        <f t="shared" si="1"/>
        <v>1850</v>
      </c>
    </row>
    <row r="78" spans="1:18" x14ac:dyDescent="0.25">
      <c r="A78" s="1"/>
      <c r="B78" s="1"/>
      <c r="C78" s="1"/>
      <c r="D78" s="1"/>
      <c r="E78" s="1"/>
      <c r="F78" s="1" t="s">
        <v>73</v>
      </c>
      <c r="G78" s="24"/>
      <c r="H78" s="2">
        <v>0</v>
      </c>
      <c r="I78" s="18">
        <v>0</v>
      </c>
      <c r="J78" s="3"/>
      <c r="K78" s="2">
        <v>2424.7399999999998</v>
      </c>
      <c r="L78" s="18">
        <v>3000</v>
      </c>
      <c r="M78" s="3"/>
      <c r="N78" s="2">
        <v>0</v>
      </c>
      <c r="O78" s="18">
        <v>0</v>
      </c>
      <c r="P78" s="3"/>
      <c r="Q78" s="25">
        <f t="shared" si="1"/>
        <v>2424.7399999999998</v>
      </c>
      <c r="R78" s="52">
        <f t="shared" si="1"/>
        <v>3000</v>
      </c>
    </row>
    <row r="79" spans="1:18" x14ac:dyDescent="0.25">
      <c r="A79" s="1"/>
      <c r="B79" s="1"/>
      <c r="C79" s="1"/>
      <c r="D79" s="1"/>
      <c r="E79" s="1"/>
      <c r="F79" s="1" t="s">
        <v>74</v>
      </c>
      <c r="G79" s="1"/>
      <c r="H79" s="2">
        <v>0</v>
      </c>
      <c r="I79" s="18">
        <v>0</v>
      </c>
      <c r="J79" s="3"/>
      <c r="K79" s="2">
        <v>5250</v>
      </c>
      <c r="L79" s="18">
        <v>5250</v>
      </c>
      <c r="M79" s="3"/>
      <c r="N79" s="2">
        <v>0</v>
      </c>
      <c r="O79" s="18">
        <v>0</v>
      </c>
      <c r="P79" s="3"/>
      <c r="Q79" s="25">
        <f t="shared" si="1"/>
        <v>5250</v>
      </c>
      <c r="R79" s="52">
        <f t="shared" si="1"/>
        <v>5250</v>
      </c>
    </row>
    <row r="80" spans="1:18" x14ac:dyDescent="0.25">
      <c r="A80" s="1"/>
      <c r="B80" s="1"/>
      <c r="C80" s="1"/>
      <c r="D80" s="1"/>
      <c r="E80" s="1"/>
      <c r="F80" s="1" t="s">
        <v>75</v>
      </c>
      <c r="G80" s="1"/>
      <c r="H80" s="2">
        <v>0</v>
      </c>
      <c r="I80" s="18">
        <v>0</v>
      </c>
      <c r="J80" s="3"/>
      <c r="K80" s="2">
        <v>127.45</v>
      </c>
      <c r="L80" s="18">
        <v>127.45</v>
      </c>
      <c r="M80" s="3"/>
      <c r="N80" s="2">
        <v>0</v>
      </c>
      <c r="O80" s="18">
        <v>0</v>
      </c>
      <c r="P80" s="3"/>
      <c r="Q80" s="25">
        <f t="shared" si="1"/>
        <v>127.45</v>
      </c>
      <c r="R80" s="52">
        <f t="shared" si="1"/>
        <v>127.45</v>
      </c>
    </row>
    <row r="81" spans="1:18" ht="15.75" thickBot="1" x14ac:dyDescent="0.3">
      <c r="A81" s="1"/>
      <c r="B81" s="1"/>
      <c r="C81" s="1"/>
      <c r="D81" s="1"/>
      <c r="E81" s="1"/>
      <c r="F81" s="1" t="s">
        <v>76</v>
      </c>
      <c r="G81" s="1"/>
      <c r="H81" s="4">
        <v>0</v>
      </c>
      <c r="I81" s="19">
        <v>0</v>
      </c>
      <c r="J81" s="3"/>
      <c r="K81" s="4">
        <v>187.43</v>
      </c>
      <c r="L81" s="19">
        <v>187.43</v>
      </c>
      <c r="M81" s="3"/>
      <c r="N81" s="4">
        <v>0</v>
      </c>
      <c r="O81" s="19">
        <v>0</v>
      </c>
      <c r="P81" s="3"/>
      <c r="Q81" s="26">
        <f t="shared" si="1"/>
        <v>187.43</v>
      </c>
      <c r="R81" s="51">
        <f t="shared" si="1"/>
        <v>187.43</v>
      </c>
    </row>
    <row r="82" spans="1:18" x14ac:dyDescent="0.25">
      <c r="A82" s="1"/>
      <c r="B82" s="1"/>
      <c r="C82" s="1"/>
      <c r="D82" s="1"/>
      <c r="E82" s="1" t="s">
        <v>77</v>
      </c>
      <c r="F82" s="1"/>
      <c r="G82" s="1"/>
      <c r="H82" s="2">
        <f>ROUND(SUM(H74:H81),5)</f>
        <v>0</v>
      </c>
      <c r="I82" s="18">
        <f>ROUND(SUM(I74:I81),5)</f>
        <v>0</v>
      </c>
      <c r="J82" s="3"/>
      <c r="K82" s="2">
        <f>ROUND(SUM(K74:K81),5)</f>
        <v>13937.04</v>
      </c>
      <c r="L82" s="18">
        <f>ROUND(SUM(L74:L81),5)</f>
        <v>15010</v>
      </c>
      <c r="M82" s="3"/>
      <c r="N82" s="2">
        <f>ROUND(SUM(N74:N81),5)</f>
        <v>0</v>
      </c>
      <c r="O82" s="18">
        <f>ROUND(SUM(O74:O81),5)</f>
        <v>0</v>
      </c>
      <c r="P82" s="3"/>
      <c r="Q82" s="25">
        <f t="shared" si="1"/>
        <v>13937.04</v>
      </c>
      <c r="R82" s="52">
        <f t="shared" si="1"/>
        <v>15010</v>
      </c>
    </row>
    <row r="83" spans="1:18" x14ac:dyDescent="0.25">
      <c r="A83" s="1"/>
      <c r="B83" s="1"/>
      <c r="C83" s="1"/>
      <c r="D83" s="1"/>
      <c r="E83" s="1" t="s">
        <v>78</v>
      </c>
      <c r="F83" s="1"/>
      <c r="G83" s="1"/>
      <c r="H83" s="2">
        <v>1366</v>
      </c>
      <c r="I83" s="18">
        <v>1366</v>
      </c>
      <c r="J83" s="3"/>
      <c r="K83" s="2">
        <v>0</v>
      </c>
      <c r="L83" s="18">
        <v>0</v>
      </c>
      <c r="M83" s="3"/>
      <c r="N83" s="2">
        <v>0</v>
      </c>
      <c r="O83" s="18">
        <v>0</v>
      </c>
      <c r="P83" s="3"/>
      <c r="Q83" s="25">
        <f t="shared" si="1"/>
        <v>1366</v>
      </c>
      <c r="R83" s="52">
        <f t="shared" si="1"/>
        <v>1366</v>
      </c>
    </row>
    <row r="84" spans="1:18" x14ac:dyDescent="0.25">
      <c r="A84" s="1"/>
      <c r="B84" s="1"/>
      <c r="C84" s="1"/>
      <c r="D84" s="1"/>
      <c r="E84" s="1" t="s">
        <v>79</v>
      </c>
      <c r="F84" s="1"/>
      <c r="G84" s="1"/>
      <c r="H84" s="2">
        <v>300</v>
      </c>
      <c r="I84" s="18">
        <v>300</v>
      </c>
      <c r="J84" s="3"/>
      <c r="K84" s="2">
        <v>0</v>
      </c>
      <c r="L84" s="18">
        <v>0</v>
      </c>
      <c r="M84" s="3"/>
      <c r="N84" s="2">
        <v>0</v>
      </c>
      <c r="O84" s="18">
        <v>0</v>
      </c>
      <c r="P84" s="3"/>
      <c r="Q84" s="25">
        <f t="shared" si="1"/>
        <v>300</v>
      </c>
      <c r="R84" s="52">
        <f t="shared" si="1"/>
        <v>300</v>
      </c>
    </row>
    <row r="85" spans="1:18" x14ac:dyDescent="0.25">
      <c r="A85" s="1"/>
      <c r="B85" s="1"/>
      <c r="C85" s="1"/>
      <c r="D85" s="1"/>
      <c r="E85" s="1" t="s">
        <v>80</v>
      </c>
      <c r="F85" s="1"/>
      <c r="G85" s="1"/>
      <c r="H85" s="2">
        <v>1684.09</v>
      </c>
      <c r="I85" s="18">
        <v>1684.09</v>
      </c>
      <c r="J85" s="3"/>
      <c r="K85" s="2">
        <v>0</v>
      </c>
      <c r="L85" s="18">
        <v>0</v>
      </c>
      <c r="M85" s="3"/>
      <c r="N85" s="2">
        <v>275.69</v>
      </c>
      <c r="O85" s="18">
        <v>275.69</v>
      </c>
      <c r="P85" s="3"/>
      <c r="Q85" s="25">
        <f t="shared" si="1"/>
        <v>1959.78</v>
      </c>
      <c r="R85" s="52">
        <f t="shared" si="1"/>
        <v>1959.78</v>
      </c>
    </row>
    <row r="86" spans="1:18" x14ac:dyDescent="0.25">
      <c r="A86" s="1"/>
      <c r="B86" s="1"/>
      <c r="C86" s="1"/>
      <c r="D86" s="1"/>
      <c r="E86" s="1" t="s">
        <v>81</v>
      </c>
      <c r="F86" s="1"/>
      <c r="G86" s="1"/>
      <c r="H86" s="2">
        <v>3650.74</v>
      </c>
      <c r="I86" s="18">
        <v>3650.74</v>
      </c>
      <c r="J86" s="3"/>
      <c r="K86" s="2">
        <v>0</v>
      </c>
      <c r="L86" s="18">
        <v>0</v>
      </c>
      <c r="M86" s="3"/>
      <c r="N86" s="2">
        <v>0</v>
      </c>
      <c r="O86" s="18">
        <v>0</v>
      </c>
      <c r="P86" s="3"/>
      <c r="Q86" s="25">
        <f t="shared" si="1"/>
        <v>3650.74</v>
      </c>
      <c r="R86" s="52">
        <f t="shared" si="1"/>
        <v>3650.74</v>
      </c>
    </row>
    <row r="87" spans="1:18" x14ac:dyDescent="0.25">
      <c r="A87" s="1"/>
      <c r="B87" s="1"/>
      <c r="C87" s="1"/>
      <c r="D87" s="1"/>
      <c r="E87" s="1" t="s">
        <v>82</v>
      </c>
      <c r="F87" s="1"/>
      <c r="G87" s="1"/>
      <c r="H87" s="2">
        <v>324.39999999999998</v>
      </c>
      <c r="I87" s="18">
        <v>324.39999999999998</v>
      </c>
      <c r="J87" s="3"/>
      <c r="K87" s="2">
        <v>0</v>
      </c>
      <c r="L87" s="18">
        <v>0</v>
      </c>
      <c r="M87" s="3"/>
      <c r="N87" s="2">
        <v>0</v>
      </c>
      <c r="O87" s="18">
        <v>0</v>
      </c>
      <c r="P87" s="3"/>
      <c r="Q87" s="25">
        <f t="shared" si="1"/>
        <v>324.39999999999998</v>
      </c>
      <c r="R87" s="52">
        <f t="shared" si="1"/>
        <v>324.39999999999998</v>
      </c>
    </row>
    <row r="88" spans="1:18" x14ac:dyDescent="0.25">
      <c r="A88" s="1"/>
      <c r="B88" s="1"/>
      <c r="C88" s="1"/>
      <c r="D88" s="1"/>
      <c r="E88" s="1" t="s">
        <v>83</v>
      </c>
      <c r="F88" s="1"/>
      <c r="G88" s="24"/>
      <c r="H88" s="2">
        <v>364.89</v>
      </c>
      <c r="I88" s="18">
        <v>0</v>
      </c>
      <c r="J88" s="3"/>
      <c r="K88" s="2">
        <v>0</v>
      </c>
      <c r="L88" s="18">
        <v>0</v>
      </c>
      <c r="M88" s="3"/>
      <c r="N88" s="2">
        <v>0</v>
      </c>
      <c r="O88" s="18">
        <v>0</v>
      </c>
      <c r="P88" s="3"/>
      <c r="Q88" s="25">
        <f t="shared" si="1"/>
        <v>364.89</v>
      </c>
      <c r="R88" s="52">
        <f t="shared" si="1"/>
        <v>0</v>
      </c>
    </row>
    <row r="89" spans="1:18" x14ac:dyDescent="0.25">
      <c r="A89" s="1"/>
      <c r="B89" s="1"/>
      <c r="C89" s="1"/>
      <c r="D89" s="1"/>
      <c r="E89" s="1" t="s">
        <v>84</v>
      </c>
      <c r="F89" s="1"/>
      <c r="G89" s="1"/>
      <c r="H89" s="2">
        <v>13752.49</v>
      </c>
      <c r="I89" s="18">
        <v>13752.49</v>
      </c>
      <c r="J89" s="3"/>
      <c r="K89" s="2">
        <v>0</v>
      </c>
      <c r="L89" s="18">
        <v>0</v>
      </c>
      <c r="M89" s="3"/>
      <c r="N89" s="2">
        <v>0</v>
      </c>
      <c r="O89" s="18">
        <v>0</v>
      </c>
      <c r="P89" s="3"/>
      <c r="Q89" s="25">
        <f t="shared" si="1"/>
        <v>13752.49</v>
      </c>
      <c r="R89" s="52">
        <f t="shared" si="1"/>
        <v>13752.49</v>
      </c>
    </row>
    <row r="90" spans="1:18" x14ac:dyDescent="0.25">
      <c r="A90" s="1"/>
      <c r="B90" s="1"/>
      <c r="C90" s="1"/>
      <c r="D90" s="1"/>
      <c r="E90" s="1" t="s">
        <v>85</v>
      </c>
      <c r="F90" s="1"/>
      <c r="G90" s="1"/>
      <c r="H90" s="2">
        <v>95344.5</v>
      </c>
      <c r="I90" s="52">
        <v>90000</v>
      </c>
      <c r="J90" s="3"/>
      <c r="K90" s="2">
        <v>0</v>
      </c>
      <c r="L90" s="18">
        <v>0</v>
      </c>
      <c r="M90" s="3"/>
      <c r="N90" s="2">
        <v>0</v>
      </c>
      <c r="O90" s="18">
        <v>0</v>
      </c>
      <c r="P90" s="3"/>
      <c r="Q90" s="25">
        <f t="shared" si="1"/>
        <v>95344.5</v>
      </c>
      <c r="R90" s="52">
        <f t="shared" si="1"/>
        <v>90000</v>
      </c>
    </row>
    <row r="91" spans="1:18" x14ac:dyDescent="0.25">
      <c r="A91" s="1"/>
      <c r="B91" s="1"/>
      <c r="C91" s="1"/>
      <c r="D91" s="1"/>
      <c r="E91" s="1" t="s">
        <v>86</v>
      </c>
      <c r="F91" s="1"/>
      <c r="G91" s="1"/>
      <c r="H91" s="2">
        <v>728.82</v>
      </c>
      <c r="I91" s="18">
        <v>728.82</v>
      </c>
      <c r="J91" s="3"/>
      <c r="K91" s="2">
        <v>0</v>
      </c>
      <c r="L91" s="18">
        <v>0</v>
      </c>
      <c r="M91" s="3"/>
      <c r="N91" s="2">
        <v>0</v>
      </c>
      <c r="O91" s="18">
        <v>0</v>
      </c>
      <c r="P91" s="3"/>
      <c r="Q91" s="25">
        <f t="shared" si="1"/>
        <v>728.82</v>
      </c>
      <c r="R91" s="52">
        <f t="shared" si="1"/>
        <v>728.82</v>
      </c>
    </row>
    <row r="92" spans="1:18" x14ac:dyDescent="0.25">
      <c r="A92" s="1"/>
      <c r="B92" s="1"/>
      <c r="C92" s="1"/>
      <c r="D92" s="1"/>
      <c r="E92" s="1" t="s">
        <v>87</v>
      </c>
      <c r="F92" s="1"/>
      <c r="G92" s="1"/>
      <c r="H92" s="2">
        <v>2416.81</v>
      </c>
      <c r="I92" s="18">
        <v>2416.81</v>
      </c>
      <c r="J92" s="3"/>
      <c r="K92" s="2">
        <v>0</v>
      </c>
      <c r="L92" s="18">
        <v>0</v>
      </c>
      <c r="M92" s="3"/>
      <c r="N92" s="2">
        <v>0</v>
      </c>
      <c r="O92" s="18">
        <v>0</v>
      </c>
      <c r="P92" s="3"/>
      <c r="Q92" s="25">
        <f t="shared" si="1"/>
        <v>2416.81</v>
      </c>
      <c r="R92" s="52">
        <f t="shared" si="1"/>
        <v>2416.81</v>
      </c>
    </row>
    <row r="93" spans="1:18" x14ac:dyDescent="0.25">
      <c r="A93" s="1"/>
      <c r="B93" s="1"/>
      <c r="C93" s="1"/>
      <c r="D93" s="1"/>
      <c r="E93" s="1" t="s">
        <v>88</v>
      </c>
      <c r="F93" s="1"/>
      <c r="G93" s="24"/>
      <c r="H93" s="2">
        <v>1068.25</v>
      </c>
      <c r="I93" s="18">
        <v>0</v>
      </c>
      <c r="J93" s="3"/>
      <c r="K93" s="2">
        <v>0</v>
      </c>
      <c r="L93" s="18">
        <v>0</v>
      </c>
      <c r="M93" s="3"/>
      <c r="N93" s="2">
        <v>0</v>
      </c>
      <c r="O93" s="18">
        <v>0</v>
      </c>
      <c r="P93" s="3"/>
      <c r="Q93" s="25">
        <f t="shared" si="1"/>
        <v>1068.25</v>
      </c>
      <c r="R93" s="52">
        <f t="shared" si="1"/>
        <v>0</v>
      </c>
    </row>
    <row r="94" spans="1:18" x14ac:dyDescent="0.25">
      <c r="A94" s="1"/>
      <c r="B94" s="1"/>
      <c r="C94" s="1"/>
      <c r="D94" s="1"/>
      <c r="E94" s="1" t="s">
        <v>89</v>
      </c>
      <c r="F94" s="1"/>
      <c r="G94" s="1"/>
      <c r="H94" s="2">
        <v>2100</v>
      </c>
      <c r="I94" s="18">
        <v>2100</v>
      </c>
      <c r="J94" s="3"/>
      <c r="K94" s="2">
        <v>0</v>
      </c>
      <c r="L94" s="18">
        <v>0</v>
      </c>
      <c r="M94" s="3"/>
      <c r="N94" s="2">
        <v>0</v>
      </c>
      <c r="O94" s="18">
        <v>0</v>
      </c>
      <c r="P94" s="3"/>
      <c r="Q94" s="25">
        <f t="shared" si="1"/>
        <v>2100</v>
      </c>
      <c r="R94" s="52">
        <f t="shared" si="1"/>
        <v>2100</v>
      </c>
    </row>
    <row r="95" spans="1:18" x14ac:dyDescent="0.25">
      <c r="A95" s="1"/>
      <c r="B95" s="1"/>
      <c r="C95" s="1"/>
      <c r="D95" s="1"/>
      <c r="E95" s="1" t="s">
        <v>90</v>
      </c>
      <c r="F95" s="1"/>
      <c r="G95" s="24"/>
      <c r="H95" s="2">
        <v>273.87</v>
      </c>
      <c r="I95" s="18">
        <v>0</v>
      </c>
      <c r="J95" s="3"/>
      <c r="K95" s="2">
        <v>0</v>
      </c>
      <c r="L95" s="18">
        <v>0</v>
      </c>
      <c r="M95" s="3"/>
      <c r="N95" s="2">
        <v>0</v>
      </c>
      <c r="O95" s="18">
        <v>0</v>
      </c>
      <c r="P95" s="3"/>
      <c r="Q95" s="25">
        <f t="shared" si="1"/>
        <v>273.87</v>
      </c>
      <c r="R95" s="52">
        <f t="shared" si="1"/>
        <v>0</v>
      </c>
    </row>
    <row r="96" spans="1:18" x14ac:dyDescent="0.25">
      <c r="A96" s="1"/>
      <c r="B96" s="1"/>
      <c r="C96" s="1"/>
      <c r="D96" s="1"/>
      <c r="E96" s="1" t="s">
        <v>91</v>
      </c>
      <c r="F96" s="1"/>
      <c r="G96" s="1"/>
      <c r="H96" s="2">
        <v>2514.1999999999998</v>
      </c>
      <c r="I96" s="18">
        <v>2514.1999999999998</v>
      </c>
      <c r="J96" s="3"/>
      <c r="K96" s="2">
        <v>0</v>
      </c>
      <c r="L96" s="18">
        <v>0</v>
      </c>
      <c r="M96" s="3"/>
      <c r="N96" s="2">
        <v>0</v>
      </c>
      <c r="O96" s="18">
        <v>0</v>
      </c>
      <c r="P96" s="3"/>
      <c r="Q96" s="25">
        <f t="shared" si="1"/>
        <v>2514.1999999999998</v>
      </c>
      <c r="R96" s="52">
        <f t="shared" si="1"/>
        <v>2514.1999999999998</v>
      </c>
    </row>
    <row r="97" spans="1:18" x14ac:dyDescent="0.25">
      <c r="A97" s="1"/>
      <c r="B97" s="1"/>
      <c r="C97" s="1"/>
      <c r="D97" s="1"/>
      <c r="E97" s="1" t="s">
        <v>92</v>
      </c>
      <c r="F97" s="1"/>
      <c r="G97" s="1"/>
      <c r="H97" s="2">
        <v>500</v>
      </c>
      <c r="I97" s="18">
        <v>500</v>
      </c>
      <c r="J97" s="3"/>
      <c r="K97" s="2">
        <v>0</v>
      </c>
      <c r="L97" s="18">
        <v>0</v>
      </c>
      <c r="M97" s="3"/>
      <c r="N97" s="2">
        <v>0</v>
      </c>
      <c r="O97" s="18">
        <v>0</v>
      </c>
      <c r="P97" s="3"/>
      <c r="Q97" s="25">
        <f t="shared" si="1"/>
        <v>500</v>
      </c>
      <c r="R97" s="52">
        <f t="shared" si="1"/>
        <v>500</v>
      </c>
    </row>
    <row r="98" spans="1:18" x14ac:dyDescent="0.25">
      <c r="A98" s="1"/>
      <c r="B98" s="1"/>
      <c r="C98" s="1"/>
      <c r="D98" s="1"/>
      <c r="E98" s="1" t="s">
        <v>93</v>
      </c>
      <c r="F98" s="1"/>
      <c r="G98" s="1"/>
      <c r="H98" s="2">
        <v>168.96</v>
      </c>
      <c r="I98" s="18">
        <v>168.96</v>
      </c>
      <c r="J98" s="3"/>
      <c r="K98" s="2">
        <v>0</v>
      </c>
      <c r="L98" s="18">
        <v>0</v>
      </c>
      <c r="M98" s="3"/>
      <c r="N98" s="2">
        <v>0</v>
      </c>
      <c r="O98" s="18">
        <v>0</v>
      </c>
      <c r="P98" s="3"/>
      <c r="Q98" s="25">
        <f t="shared" si="1"/>
        <v>168.96</v>
      </c>
      <c r="R98" s="52">
        <f t="shared" si="1"/>
        <v>168.96</v>
      </c>
    </row>
    <row r="99" spans="1:18" x14ac:dyDescent="0.25">
      <c r="A99" s="1"/>
      <c r="B99" s="1"/>
      <c r="C99" s="1"/>
      <c r="D99" s="1"/>
      <c r="E99" s="1" t="s">
        <v>94</v>
      </c>
      <c r="F99" s="1"/>
      <c r="G99" s="1"/>
      <c r="H99" s="2">
        <v>201.84</v>
      </c>
      <c r="I99" s="18">
        <v>201.84</v>
      </c>
      <c r="J99" s="3"/>
      <c r="K99" s="2">
        <v>0</v>
      </c>
      <c r="L99" s="18">
        <v>0</v>
      </c>
      <c r="M99" s="3"/>
      <c r="N99" s="2">
        <v>40.369999999999997</v>
      </c>
      <c r="O99" s="18">
        <v>40.369999999999997</v>
      </c>
      <c r="P99" s="3"/>
      <c r="Q99" s="25">
        <f t="shared" si="1"/>
        <v>242.21</v>
      </c>
      <c r="R99" s="52">
        <f t="shared" si="1"/>
        <v>242.21</v>
      </c>
    </row>
    <row r="100" spans="1:18" x14ac:dyDescent="0.25">
      <c r="A100" s="1"/>
      <c r="B100" s="1"/>
      <c r="C100" s="1"/>
      <c r="D100" s="1"/>
      <c r="E100" s="1" t="s">
        <v>95</v>
      </c>
      <c r="F100" s="1"/>
      <c r="G100" s="1"/>
      <c r="H100" s="2">
        <v>0</v>
      </c>
      <c r="I100" s="18">
        <v>0</v>
      </c>
      <c r="J100" s="3"/>
      <c r="K100" s="2">
        <v>0</v>
      </c>
      <c r="L100" s="18">
        <v>0</v>
      </c>
      <c r="M100" s="3"/>
      <c r="N100" s="2">
        <v>3936.8</v>
      </c>
      <c r="O100" s="18">
        <v>3936.8</v>
      </c>
      <c r="P100" s="3"/>
      <c r="Q100" s="25">
        <f t="shared" si="1"/>
        <v>3936.8</v>
      </c>
      <c r="R100" s="52">
        <f t="shared" si="1"/>
        <v>3936.8</v>
      </c>
    </row>
    <row r="101" spans="1:18" x14ac:dyDescent="0.25">
      <c r="A101" s="1"/>
      <c r="B101" s="1"/>
      <c r="C101" s="1"/>
      <c r="D101" s="1"/>
      <c r="E101" s="1" t="s">
        <v>96</v>
      </c>
      <c r="F101" s="1"/>
      <c r="G101" s="1"/>
      <c r="H101" s="2">
        <v>0</v>
      </c>
      <c r="I101" s="18">
        <v>0</v>
      </c>
      <c r="J101" s="3"/>
      <c r="K101" s="2">
        <v>0</v>
      </c>
      <c r="L101" s="18">
        <v>0</v>
      </c>
      <c r="M101" s="3"/>
      <c r="N101" s="2">
        <v>18787</v>
      </c>
      <c r="O101" s="18">
        <v>18787</v>
      </c>
      <c r="P101" s="3"/>
      <c r="Q101" s="25">
        <f t="shared" si="1"/>
        <v>18787</v>
      </c>
      <c r="R101" s="52">
        <f t="shared" si="1"/>
        <v>18787</v>
      </c>
    </row>
    <row r="102" spans="1:18" x14ac:dyDescent="0.25">
      <c r="A102" s="1"/>
      <c r="B102" s="1"/>
      <c r="C102" s="1"/>
      <c r="D102" s="1"/>
      <c r="E102" s="1" t="s">
        <v>97</v>
      </c>
      <c r="F102" s="1"/>
      <c r="G102" s="1"/>
      <c r="H102" s="2">
        <v>0</v>
      </c>
      <c r="I102" s="18">
        <v>0</v>
      </c>
      <c r="J102" s="3"/>
      <c r="K102" s="2">
        <v>0</v>
      </c>
      <c r="L102" s="18">
        <v>0</v>
      </c>
      <c r="M102" s="3"/>
      <c r="N102" s="2">
        <v>10302.450000000001</v>
      </c>
      <c r="O102" s="18">
        <v>10302.450000000001</v>
      </c>
      <c r="P102" s="3"/>
      <c r="Q102" s="25">
        <f t="shared" si="1"/>
        <v>10302.450000000001</v>
      </c>
      <c r="R102" s="52">
        <f t="shared" si="1"/>
        <v>10302.450000000001</v>
      </c>
    </row>
    <row r="103" spans="1:18" x14ac:dyDescent="0.25">
      <c r="A103" s="1"/>
      <c r="B103" s="1"/>
      <c r="C103" s="1"/>
      <c r="D103" s="1"/>
      <c r="E103" s="1" t="s">
        <v>98</v>
      </c>
      <c r="F103" s="1"/>
      <c r="G103" s="1"/>
      <c r="H103" s="2">
        <v>0</v>
      </c>
      <c r="I103" s="18">
        <v>0</v>
      </c>
      <c r="J103" s="3"/>
      <c r="K103" s="2">
        <v>0</v>
      </c>
      <c r="L103" s="18">
        <v>0</v>
      </c>
      <c r="M103" s="3"/>
      <c r="N103" s="2">
        <v>148.80000000000001</v>
      </c>
      <c r="O103" s="18">
        <v>148.80000000000001</v>
      </c>
      <c r="P103" s="3"/>
      <c r="Q103" s="25">
        <f t="shared" si="1"/>
        <v>148.80000000000001</v>
      </c>
      <c r="R103" s="52">
        <f t="shared" si="1"/>
        <v>148.80000000000001</v>
      </c>
    </row>
    <row r="104" spans="1:18" x14ac:dyDescent="0.25">
      <c r="A104" s="1"/>
      <c r="B104" s="1"/>
      <c r="C104" s="1"/>
      <c r="D104" s="1"/>
      <c r="E104" s="1" t="s">
        <v>99</v>
      </c>
      <c r="F104" s="1"/>
      <c r="G104" s="1"/>
      <c r="H104" s="2">
        <v>0</v>
      </c>
      <c r="I104" s="18">
        <v>0</v>
      </c>
      <c r="J104" s="3"/>
      <c r="K104" s="2">
        <v>0</v>
      </c>
      <c r="L104" s="18">
        <v>0</v>
      </c>
      <c r="M104" s="3"/>
      <c r="N104" s="2">
        <v>342.48</v>
      </c>
      <c r="O104" s="18">
        <v>342.48</v>
      </c>
      <c r="P104" s="3"/>
      <c r="Q104" s="25">
        <f t="shared" si="1"/>
        <v>342.48</v>
      </c>
      <c r="R104" s="52">
        <f t="shared" si="1"/>
        <v>342.48</v>
      </c>
    </row>
    <row r="105" spans="1:18" x14ac:dyDescent="0.25">
      <c r="A105" s="1"/>
      <c r="B105" s="1"/>
      <c r="C105" s="1"/>
      <c r="D105" s="1"/>
      <c r="E105" s="1" t="s">
        <v>100</v>
      </c>
      <c r="F105" s="1"/>
      <c r="G105" s="1"/>
      <c r="H105" s="2">
        <v>0</v>
      </c>
      <c r="I105" s="18">
        <v>0</v>
      </c>
      <c r="J105" s="3"/>
      <c r="K105" s="2">
        <v>0</v>
      </c>
      <c r="L105" s="18">
        <v>0</v>
      </c>
      <c r="M105" s="3"/>
      <c r="N105" s="2">
        <v>9600</v>
      </c>
      <c r="O105" s="18">
        <v>9600</v>
      </c>
      <c r="P105" s="3"/>
      <c r="Q105" s="25">
        <f t="shared" si="1"/>
        <v>9600</v>
      </c>
      <c r="R105" s="52">
        <f t="shared" si="1"/>
        <v>9600</v>
      </c>
    </row>
    <row r="106" spans="1:18" ht="15.75" thickBot="1" x14ac:dyDescent="0.3">
      <c r="A106" s="1"/>
      <c r="B106" s="1"/>
      <c r="C106" s="1"/>
      <c r="D106" s="1"/>
      <c r="E106" s="1" t="s">
        <v>101</v>
      </c>
      <c r="F106" s="1"/>
      <c r="G106" s="1"/>
      <c r="H106" s="5">
        <v>0</v>
      </c>
      <c r="I106" s="20">
        <v>0</v>
      </c>
      <c r="J106" s="3"/>
      <c r="K106" s="5">
        <v>0</v>
      </c>
      <c r="L106" s="20">
        <v>0</v>
      </c>
      <c r="M106" s="3"/>
      <c r="N106" s="5">
        <v>775.84</v>
      </c>
      <c r="O106" s="20">
        <v>775.84</v>
      </c>
      <c r="P106" s="3"/>
      <c r="Q106" s="27">
        <f t="shared" si="1"/>
        <v>775.84</v>
      </c>
      <c r="R106" s="53">
        <f t="shared" si="1"/>
        <v>775.84</v>
      </c>
    </row>
    <row r="107" spans="1:18" ht="15.75" thickBot="1" x14ac:dyDescent="0.3">
      <c r="A107" s="1"/>
      <c r="B107" s="1"/>
      <c r="C107" s="1"/>
      <c r="D107" s="1" t="s">
        <v>102</v>
      </c>
      <c r="E107" s="1"/>
      <c r="F107" s="1"/>
      <c r="G107" s="1"/>
      <c r="H107" s="7">
        <f>ROUND(H18+H33+H42+H73+SUM(H82:H106),5)</f>
        <v>126759.86</v>
      </c>
      <c r="I107" s="22">
        <f>ROUND(I18+I33+I42+I73+SUM(I82:I106),5)</f>
        <v>119708.35</v>
      </c>
      <c r="J107" s="3"/>
      <c r="K107" s="7">
        <f>ROUND(K18+K33+K42+K73+SUM(K82:K106),5)</f>
        <v>104509.28</v>
      </c>
      <c r="L107" s="22">
        <f>ROUND(L18+L33+L42+L73+SUM(L82:L106),5)</f>
        <v>142846.54</v>
      </c>
      <c r="M107" s="3"/>
      <c r="N107" s="7">
        <f>ROUND(N18+N33+N42+N73+SUM(N82:N106),5)</f>
        <v>44209.43</v>
      </c>
      <c r="O107" s="22">
        <f>ROUND(O18+O33+O42+O73+SUM(O82:O106),5)</f>
        <v>44209.43</v>
      </c>
      <c r="P107" s="3"/>
      <c r="Q107" s="29">
        <f t="shared" si="1"/>
        <v>275478.57</v>
      </c>
      <c r="R107" s="55">
        <f t="shared" si="1"/>
        <v>306764.32</v>
      </c>
    </row>
    <row r="108" spans="1:18" x14ac:dyDescent="0.25">
      <c r="A108" s="1"/>
      <c r="B108" s="1" t="s">
        <v>103</v>
      </c>
      <c r="C108" s="1"/>
      <c r="D108" s="1"/>
      <c r="E108" s="1"/>
      <c r="F108" s="1"/>
      <c r="G108" s="1"/>
      <c r="H108" s="2">
        <f>ROUND(H2+H17-H107,5)</f>
        <v>219972.14</v>
      </c>
      <c r="I108" s="18">
        <f>ROUND(I2+I17-I107,5)</f>
        <v>227023.65</v>
      </c>
      <c r="J108" s="3"/>
      <c r="K108" s="2">
        <f>ROUND(K2+K17-K107,5)</f>
        <v>47517.19</v>
      </c>
      <c r="L108" s="18">
        <f>ROUND(L2+L17-L107,5)</f>
        <v>11602.09</v>
      </c>
      <c r="M108" s="3"/>
      <c r="N108" s="2">
        <f>ROUND(N2+N17-N107,5)</f>
        <v>95.57</v>
      </c>
      <c r="O108" s="18">
        <f>ROUND(O2+O17-O107,5)</f>
        <v>95.57</v>
      </c>
      <c r="P108" s="3"/>
      <c r="Q108" s="25">
        <f t="shared" si="1"/>
        <v>267584.90000000002</v>
      </c>
      <c r="R108" s="52">
        <f t="shared" si="1"/>
        <v>238721.31</v>
      </c>
    </row>
    <row r="109" spans="1:18" x14ac:dyDescent="0.25">
      <c r="A109" s="1"/>
      <c r="B109" s="1" t="s">
        <v>104</v>
      </c>
      <c r="C109" s="1"/>
      <c r="D109" s="1"/>
      <c r="E109" s="1"/>
      <c r="F109" s="1"/>
      <c r="G109" s="1"/>
      <c r="H109" s="2"/>
      <c r="I109" s="18"/>
      <c r="J109" s="3"/>
      <c r="K109" s="2"/>
      <c r="L109" s="18"/>
      <c r="M109" s="3"/>
      <c r="N109" s="2"/>
      <c r="O109" s="18"/>
      <c r="P109" s="3"/>
      <c r="Q109" s="25">
        <f t="shared" si="1"/>
        <v>0</v>
      </c>
      <c r="R109" s="52">
        <f t="shared" si="1"/>
        <v>0</v>
      </c>
    </row>
    <row r="110" spans="1:18" x14ac:dyDescent="0.25">
      <c r="A110" s="1"/>
      <c r="B110" s="1"/>
      <c r="C110" s="1" t="s">
        <v>105</v>
      </c>
      <c r="D110" s="1"/>
      <c r="E110" s="1"/>
      <c r="F110" s="1"/>
      <c r="G110" s="1"/>
      <c r="H110" s="2"/>
      <c r="I110" s="18"/>
      <c r="J110" s="3"/>
      <c r="K110" s="2"/>
      <c r="L110" s="18"/>
      <c r="M110" s="3"/>
      <c r="N110" s="2"/>
      <c r="O110" s="18"/>
      <c r="P110" s="3"/>
      <c r="Q110" s="25">
        <f t="shared" si="1"/>
        <v>0</v>
      </c>
      <c r="R110" s="52">
        <f t="shared" si="1"/>
        <v>0</v>
      </c>
    </row>
    <row r="111" spans="1:18" x14ac:dyDescent="0.25">
      <c r="A111" s="1"/>
      <c r="B111" s="1"/>
      <c r="C111" s="1"/>
      <c r="D111" s="1" t="s">
        <v>106</v>
      </c>
      <c r="E111" s="1"/>
      <c r="F111" s="1"/>
      <c r="G111" s="1"/>
      <c r="H111" s="2">
        <v>0</v>
      </c>
      <c r="I111" s="18">
        <v>0</v>
      </c>
      <c r="J111" s="3"/>
      <c r="K111" s="2">
        <v>24717.79</v>
      </c>
      <c r="L111" s="18">
        <v>24717.79</v>
      </c>
      <c r="M111" s="3"/>
      <c r="N111" s="2">
        <v>0</v>
      </c>
      <c r="O111" s="18">
        <v>0</v>
      </c>
      <c r="P111" s="3"/>
      <c r="Q111" s="25">
        <f t="shared" si="1"/>
        <v>24717.79</v>
      </c>
      <c r="R111" s="52">
        <f t="shared" si="1"/>
        <v>24717.79</v>
      </c>
    </row>
    <row r="112" spans="1:18" x14ac:dyDescent="0.25">
      <c r="A112" s="1"/>
      <c r="B112" s="1"/>
      <c r="C112" s="1"/>
      <c r="D112" s="1" t="s">
        <v>107</v>
      </c>
      <c r="E112" s="1"/>
      <c r="F112" s="1"/>
      <c r="G112" s="1"/>
      <c r="H112" s="2">
        <v>0</v>
      </c>
      <c r="I112" s="18">
        <v>0</v>
      </c>
      <c r="J112" s="3"/>
      <c r="K112" s="2">
        <v>102470.72</v>
      </c>
      <c r="L112" s="18">
        <v>102470.72</v>
      </c>
      <c r="M112" s="3"/>
      <c r="N112" s="2">
        <v>0</v>
      </c>
      <c r="O112" s="18">
        <v>0</v>
      </c>
      <c r="P112" s="3"/>
      <c r="Q112" s="25">
        <f t="shared" si="1"/>
        <v>102470.72</v>
      </c>
      <c r="R112" s="52">
        <f t="shared" si="1"/>
        <v>102470.72</v>
      </c>
    </row>
    <row r="113" spans="1:18" x14ac:dyDescent="0.25">
      <c r="A113" s="1"/>
      <c r="B113" s="1"/>
      <c r="C113" s="1"/>
      <c r="D113" s="1" t="s">
        <v>108</v>
      </c>
      <c r="E113" s="1"/>
      <c r="F113" s="1"/>
      <c r="G113" s="1"/>
      <c r="H113" s="2">
        <v>0</v>
      </c>
      <c r="I113" s="18">
        <v>0</v>
      </c>
      <c r="J113" s="3"/>
      <c r="K113" s="2">
        <v>197345.29</v>
      </c>
      <c r="L113" s="18">
        <v>197345.29</v>
      </c>
      <c r="M113" s="3"/>
      <c r="N113" s="2">
        <v>0</v>
      </c>
      <c r="O113" s="18">
        <v>0</v>
      </c>
      <c r="P113" s="3"/>
      <c r="Q113" s="25">
        <f t="shared" si="1"/>
        <v>197345.29</v>
      </c>
      <c r="R113" s="52">
        <f t="shared" si="1"/>
        <v>197345.29</v>
      </c>
    </row>
    <row r="114" spans="1:18" ht="15.75" thickBot="1" x14ac:dyDescent="0.3">
      <c r="A114" s="1"/>
      <c r="B114" s="1"/>
      <c r="C114" s="1"/>
      <c r="D114" s="1" t="s">
        <v>109</v>
      </c>
      <c r="E114" s="1"/>
      <c r="F114" s="1"/>
      <c r="G114" s="1"/>
      <c r="H114" s="4">
        <v>0</v>
      </c>
      <c r="I114" s="19">
        <v>0</v>
      </c>
      <c r="J114" s="3"/>
      <c r="K114" s="4">
        <v>3715</v>
      </c>
      <c r="L114" s="19">
        <v>3715</v>
      </c>
      <c r="M114" s="3"/>
      <c r="N114" s="4">
        <v>0</v>
      </c>
      <c r="O114" s="19">
        <v>0</v>
      </c>
      <c r="P114" s="3"/>
      <c r="Q114" s="26">
        <f t="shared" si="1"/>
        <v>3715</v>
      </c>
      <c r="R114" s="51">
        <f t="shared" si="1"/>
        <v>3715</v>
      </c>
    </row>
    <row r="115" spans="1:18" x14ac:dyDescent="0.25">
      <c r="A115" s="1"/>
      <c r="B115" s="1"/>
      <c r="C115" s="1" t="s">
        <v>110</v>
      </c>
      <c r="D115" s="1"/>
      <c r="E115" s="1"/>
      <c r="F115" s="1"/>
      <c r="G115" s="1"/>
      <c r="H115" s="2">
        <f>ROUND(SUM(H110:H114),5)</f>
        <v>0</v>
      </c>
      <c r="I115" s="18">
        <f>ROUND(SUM(I110:I114),5)</f>
        <v>0</v>
      </c>
      <c r="J115" s="3"/>
      <c r="K115" s="2">
        <f>ROUND(SUM(K110:K114),5)</f>
        <v>328248.8</v>
      </c>
      <c r="L115" s="18">
        <f>ROUND(SUM(L110:L114),5)</f>
        <v>328248.8</v>
      </c>
      <c r="M115" s="3"/>
      <c r="N115" s="2">
        <f>ROUND(SUM(N110:N114),5)</f>
        <v>0</v>
      </c>
      <c r="O115" s="18">
        <f>ROUND(SUM(O110:O114),5)</f>
        <v>0</v>
      </c>
      <c r="P115" s="3"/>
      <c r="Q115" s="25">
        <f t="shared" si="1"/>
        <v>328248.8</v>
      </c>
      <c r="R115" s="52">
        <f t="shared" si="1"/>
        <v>328248.8</v>
      </c>
    </row>
    <row r="116" spans="1:18" x14ac:dyDescent="0.25">
      <c r="A116" s="1"/>
      <c r="B116" s="1"/>
      <c r="C116" s="1" t="s">
        <v>111</v>
      </c>
      <c r="D116" s="1"/>
      <c r="E116" s="1"/>
      <c r="F116" s="1"/>
      <c r="G116" s="1"/>
      <c r="H116" s="2"/>
      <c r="I116" s="18"/>
      <c r="J116" s="3"/>
      <c r="K116" s="2"/>
      <c r="L116" s="18"/>
      <c r="M116" s="3"/>
      <c r="N116" s="2"/>
      <c r="O116" s="18"/>
      <c r="P116" s="3"/>
      <c r="Q116" s="25">
        <f t="shared" si="1"/>
        <v>0</v>
      </c>
      <c r="R116" s="52">
        <f t="shared" si="1"/>
        <v>0</v>
      </c>
    </row>
    <row r="117" spans="1:18" x14ac:dyDescent="0.25">
      <c r="A117" s="1"/>
      <c r="B117" s="1"/>
      <c r="C117" s="1"/>
      <c r="D117" s="1" t="s">
        <v>112</v>
      </c>
      <c r="E117" s="1"/>
      <c r="F117" s="1"/>
      <c r="G117" s="1"/>
      <c r="H117" s="2">
        <v>0</v>
      </c>
      <c r="I117" s="18">
        <v>0</v>
      </c>
      <c r="J117" s="3"/>
      <c r="K117" s="2">
        <v>397.2</v>
      </c>
      <c r="L117" s="18">
        <v>397.2</v>
      </c>
      <c r="M117" s="3"/>
      <c r="N117" s="2">
        <v>0</v>
      </c>
      <c r="O117" s="18">
        <v>0</v>
      </c>
      <c r="P117" s="3"/>
      <c r="Q117" s="25">
        <f t="shared" si="1"/>
        <v>397.2</v>
      </c>
      <c r="R117" s="52">
        <f t="shared" si="1"/>
        <v>397.2</v>
      </c>
    </row>
    <row r="118" spans="1:18" x14ac:dyDescent="0.25">
      <c r="A118" s="1"/>
      <c r="B118" s="1"/>
      <c r="C118" s="1"/>
      <c r="D118" s="1" t="s">
        <v>113</v>
      </c>
      <c r="E118" s="1"/>
      <c r="F118" s="1"/>
      <c r="G118" s="1"/>
      <c r="H118" s="2">
        <v>0</v>
      </c>
      <c r="I118" s="18">
        <v>0</v>
      </c>
      <c r="J118" s="3"/>
      <c r="K118" s="2">
        <v>64755.64</v>
      </c>
      <c r="L118" s="18">
        <v>64755.64</v>
      </c>
      <c r="M118" s="3"/>
      <c r="N118" s="2">
        <v>0</v>
      </c>
      <c r="O118" s="18">
        <v>0</v>
      </c>
      <c r="P118" s="3"/>
      <c r="Q118" s="25">
        <f t="shared" si="1"/>
        <v>64755.64</v>
      </c>
      <c r="R118" s="52">
        <f t="shared" si="1"/>
        <v>64755.64</v>
      </c>
    </row>
    <row r="119" spans="1:18" x14ac:dyDescent="0.25">
      <c r="A119" s="1"/>
      <c r="B119" s="1"/>
      <c r="C119" s="1"/>
      <c r="D119" s="24" t="s">
        <v>114</v>
      </c>
      <c r="E119" s="24"/>
      <c r="F119" s="24"/>
      <c r="G119" s="24"/>
      <c r="H119" s="2">
        <v>0</v>
      </c>
      <c r="I119" s="18">
        <v>0</v>
      </c>
      <c r="J119" s="3"/>
      <c r="K119" s="2">
        <v>100000</v>
      </c>
      <c r="L119" s="18">
        <v>259380.96</v>
      </c>
      <c r="M119" s="3"/>
      <c r="N119" s="2">
        <v>0</v>
      </c>
      <c r="O119" s="18">
        <v>0</v>
      </c>
      <c r="P119" s="3"/>
      <c r="Q119" s="25">
        <f t="shared" si="1"/>
        <v>100000</v>
      </c>
      <c r="R119" s="52">
        <f t="shared" si="1"/>
        <v>259380.96</v>
      </c>
    </row>
    <row r="120" spans="1:18" x14ac:dyDescent="0.25">
      <c r="A120" s="1"/>
      <c r="B120" s="1"/>
      <c r="C120" s="1"/>
      <c r="D120" s="1" t="s">
        <v>115</v>
      </c>
      <c r="E120" s="1"/>
      <c r="F120" s="1"/>
      <c r="G120" s="1"/>
      <c r="H120" s="2"/>
      <c r="I120" s="18"/>
      <c r="J120" s="3"/>
      <c r="K120" s="2"/>
      <c r="L120" s="18"/>
      <c r="M120" s="3"/>
      <c r="N120" s="2"/>
      <c r="O120" s="18"/>
      <c r="P120" s="3"/>
      <c r="Q120" s="25">
        <f t="shared" si="1"/>
        <v>0</v>
      </c>
      <c r="R120" s="52">
        <f t="shared" si="1"/>
        <v>0</v>
      </c>
    </row>
    <row r="121" spans="1:18" x14ac:dyDescent="0.25">
      <c r="A121" s="1"/>
      <c r="B121" s="1"/>
      <c r="C121" s="1"/>
      <c r="D121" s="1"/>
      <c r="E121" s="1" t="s">
        <v>116</v>
      </c>
      <c r="F121" s="1"/>
      <c r="G121" s="1"/>
      <c r="H121" s="2">
        <v>0</v>
      </c>
      <c r="I121" s="18">
        <v>0</v>
      </c>
      <c r="J121" s="3"/>
      <c r="K121" s="2">
        <v>1914.76</v>
      </c>
      <c r="L121" s="18">
        <v>1914.76</v>
      </c>
      <c r="M121" s="3"/>
      <c r="N121" s="2">
        <v>0</v>
      </c>
      <c r="O121" s="18">
        <v>0</v>
      </c>
      <c r="P121" s="3"/>
      <c r="Q121" s="25">
        <f t="shared" si="1"/>
        <v>1914.76</v>
      </c>
      <c r="R121" s="52">
        <f t="shared" si="1"/>
        <v>1914.76</v>
      </c>
    </row>
    <row r="122" spans="1:18" ht="15.75" thickBot="1" x14ac:dyDescent="0.3">
      <c r="A122" s="1"/>
      <c r="B122" s="1"/>
      <c r="C122" s="1"/>
      <c r="D122" s="1"/>
      <c r="E122" s="1" t="s">
        <v>117</v>
      </c>
      <c r="F122" s="1"/>
      <c r="G122" s="1"/>
      <c r="H122" s="4">
        <v>0</v>
      </c>
      <c r="I122" s="19">
        <v>0</v>
      </c>
      <c r="J122" s="3"/>
      <c r="K122" s="4">
        <v>3774.71</v>
      </c>
      <c r="L122" s="19">
        <v>3774.71</v>
      </c>
      <c r="M122" s="3"/>
      <c r="N122" s="4">
        <v>0</v>
      </c>
      <c r="O122" s="19">
        <v>0</v>
      </c>
      <c r="P122" s="3"/>
      <c r="Q122" s="26">
        <f t="shared" si="1"/>
        <v>3774.71</v>
      </c>
      <c r="R122" s="51">
        <f t="shared" si="1"/>
        <v>3774.71</v>
      </c>
    </row>
    <row r="123" spans="1:18" x14ac:dyDescent="0.25">
      <c r="A123" s="1"/>
      <c r="B123" s="1"/>
      <c r="C123" s="1"/>
      <c r="D123" s="1" t="s">
        <v>118</v>
      </c>
      <c r="E123" s="1"/>
      <c r="F123" s="1"/>
      <c r="G123" s="1"/>
      <c r="H123" s="2">
        <f>ROUND(SUM(H120:H122),5)</f>
        <v>0</v>
      </c>
      <c r="I123" s="18">
        <f>ROUND(SUM(I120:I122),5)</f>
        <v>0</v>
      </c>
      <c r="J123" s="3"/>
      <c r="K123" s="2">
        <f>ROUND(SUM(K120:K122),5)</f>
        <v>5689.47</v>
      </c>
      <c r="L123" s="18">
        <f>ROUND(SUM(L120:L122),5)</f>
        <v>5689.47</v>
      </c>
      <c r="M123" s="3"/>
      <c r="N123" s="2">
        <f>ROUND(SUM(N120:N122),5)</f>
        <v>0</v>
      </c>
      <c r="O123" s="18">
        <f>ROUND(SUM(O120:O122),5)</f>
        <v>0</v>
      </c>
      <c r="P123" s="3"/>
      <c r="Q123" s="25">
        <f t="shared" si="1"/>
        <v>5689.47</v>
      </c>
      <c r="R123" s="52">
        <f t="shared" si="1"/>
        <v>5689.47</v>
      </c>
    </row>
    <row r="124" spans="1:18" x14ac:dyDescent="0.25">
      <c r="A124" s="1"/>
      <c r="B124" s="1"/>
      <c r="C124" s="1"/>
      <c r="D124" s="1" t="s">
        <v>119</v>
      </c>
      <c r="E124" s="1"/>
      <c r="F124" s="1"/>
      <c r="G124" s="1"/>
      <c r="H124" s="5">
        <v>0</v>
      </c>
      <c r="I124" s="20">
        <v>0</v>
      </c>
      <c r="J124" s="3"/>
      <c r="K124" s="5">
        <v>46.98</v>
      </c>
      <c r="L124" s="20">
        <v>47.98</v>
      </c>
      <c r="M124" s="3"/>
      <c r="N124" s="5">
        <v>0</v>
      </c>
      <c r="O124" s="20">
        <v>0</v>
      </c>
      <c r="P124" s="3"/>
      <c r="Q124" s="27">
        <f t="shared" si="1"/>
        <v>46.98</v>
      </c>
      <c r="R124" s="53">
        <f t="shared" si="1"/>
        <v>47.98</v>
      </c>
    </row>
    <row r="125" spans="1:18" ht="15.75" thickBot="1" x14ac:dyDescent="0.3">
      <c r="A125" s="1"/>
      <c r="B125" s="1"/>
      <c r="C125" s="1"/>
      <c r="D125" s="1"/>
      <c r="E125" s="1"/>
      <c r="F125" s="1"/>
      <c r="G125" s="57" t="s">
        <v>157</v>
      </c>
      <c r="H125" s="37"/>
      <c r="I125" s="47">
        <v>345442</v>
      </c>
      <c r="J125" s="3"/>
      <c r="K125" s="5"/>
      <c r="L125" s="20"/>
      <c r="M125" s="3"/>
      <c r="N125" s="5"/>
      <c r="O125" s="20"/>
      <c r="P125" s="3"/>
      <c r="Q125" s="27"/>
      <c r="R125" s="53">
        <f t="shared" si="1"/>
        <v>345442</v>
      </c>
    </row>
    <row r="126" spans="1:18" ht="15.75" thickBot="1" x14ac:dyDescent="0.3">
      <c r="A126" s="1"/>
      <c r="B126" s="1"/>
      <c r="C126" s="1" t="s">
        <v>120</v>
      </c>
      <c r="D126" s="1"/>
      <c r="E126" s="1"/>
      <c r="F126" s="1"/>
      <c r="G126" s="1"/>
      <c r="H126" s="6">
        <f>ROUND(SUM(H116:H119)+SUM(H123:H124),5)</f>
        <v>0</v>
      </c>
      <c r="I126" s="21">
        <f>ROUND(SUM(I116:I119)+SUM(I123:I125),5)</f>
        <v>345442</v>
      </c>
      <c r="J126" s="3"/>
      <c r="K126" s="6">
        <f>ROUND(SUM(K116:K119)+SUM(K123:K124),5)</f>
        <v>170889.29</v>
      </c>
      <c r="L126" s="21">
        <f>ROUND(SUM(L116:L119)+SUM(L123:L124),5)</f>
        <v>330271.25</v>
      </c>
      <c r="M126" s="3"/>
      <c r="N126" s="6">
        <f>ROUND(SUM(N116:N119)+SUM(N123:N124),5)</f>
        <v>0</v>
      </c>
      <c r="O126" s="21">
        <f>ROUND(SUM(O116:O119)+SUM(O123:O124),5)</f>
        <v>0</v>
      </c>
      <c r="P126" s="3"/>
      <c r="Q126" s="28">
        <f t="shared" si="1"/>
        <v>170889.29</v>
      </c>
      <c r="R126" s="54">
        <f t="shared" si="1"/>
        <v>675713.25</v>
      </c>
    </row>
    <row r="127" spans="1:18" ht="15.75" thickBot="1" x14ac:dyDescent="0.3">
      <c r="A127" s="1"/>
      <c r="B127" s="1" t="s">
        <v>121</v>
      </c>
      <c r="C127" s="1"/>
      <c r="D127" s="1"/>
      <c r="E127" s="1"/>
      <c r="F127" s="1"/>
      <c r="G127" s="1"/>
      <c r="H127" s="6">
        <f>ROUND(H109+H115-H126,5)</f>
        <v>0</v>
      </c>
      <c r="I127" s="21">
        <f>ROUND(I109+I115-I126,5)</f>
        <v>-345442</v>
      </c>
      <c r="J127" s="3"/>
      <c r="K127" s="6">
        <f>ROUND(K109+K115-K126,5)</f>
        <v>157359.51</v>
      </c>
      <c r="L127" s="21">
        <f>ROUND(L109+L115-L126,5)</f>
        <v>-2022.45</v>
      </c>
      <c r="M127" s="3"/>
      <c r="N127" s="6">
        <f>ROUND(N109+N115-N126,5)</f>
        <v>0</v>
      </c>
      <c r="O127" s="21">
        <f>ROUND(O109+O115-O126,5)</f>
        <v>0</v>
      </c>
      <c r="P127" s="3"/>
      <c r="Q127" s="28">
        <f t="shared" si="1"/>
        <v>157359.51</v>
      </c>
      <c r="R127" s="54">
        <f t="shared" si="1"/>
        <v>-347464.45</v>
      </c>
    </row>
    <row r="128" spans="1:18" s="9" customFormat="1" ht="12" thickBot="1" x14ac:dyDescent="0.25">
      <c r="A128" s="1" t="s">
        <v>122</v>
      </c>
      <c r="B128" s="1"/>
      <c r="C128" s="1"/>
      <c r="D128" s="1"/>
      <c r="E128" s="1"/>
      <c r="F128" s="1"/>
      <c r="G128" s="1"/>
      <c r="H128" s="8">
        <f>ROUND(H108+H127,5)</f>
        <v>219972.14</v>
      </c>
      <c r="I128" s="17">
        <f>ROUND(I108+I127,5)</f>
        <v>-118418.35</v>
      </c>
      <c r="J128" s="1"/>
      <c r="K128" s="8">
        <f>ROUND(K108+K127,5)</f>
        <v>204876.7</v>
      </c>
      <c r="L128" s="17">
        <f>ROUND(L108+L127,5)</f>
        <v>9579.64</v>
      </c>
      <c r="M128" s="1"/>
      <c r="N128" s="8">
        <f>ROUND(N108+N127,5)</f>
        <v>95.57</v>
      </c>
      <c r="O128" s="17">
        <f>ROUND(O108+O127,5)</f>
        <v>95.57</v>
      </c>
      <c r="P128" s="1"/>
      <c r="Q128" s="30">
        <f t="shared" si="1"/>
        <v>424944.41000000003</v>
      </c>
      <c r="R128" s="50">
        <f t="shared" si="1"/>
        <v>-108743.14</v>
      </c>
    </row>
    <row r="129" spans="15:18" ht="15.75" thickTop="1" x14ac:dyDescent="0.25">
      <c r="Q129" s="31"/>
    </row>
    <row r="130" spans="15:18" x14ac:dyDescent="0.25">
      <c r="O130" s="35" t="s">
        <v>212</v>
      </c>
      <c r="P130"/>
      <c r="Q130"/>
      <c r="R130" s="35">
        <v>210633.05</v>
      </c>
    </row>
    <row r="131" spans="15:18" x14ac:dyDescent="0.25">
      <c r="O131" s="35" t="s">
        <v>213</v>
      </c>
      <c r="P131"/>
      <c r="Q131"/>
      <c r="R131" s="48">
        <f>R128</f>
        <v>-108743.14</v>
      </c>
    </row>
    <row r="132" spans="15:18" ht="15.75" thickBot="1" x14ac:dyDescent="0.3">
      <c r="O132" s="35" t="s">
        <v>214</v>
      </c>
      <c r="P132"/>
      <c r="Q132"/>
      <c r="R132" s="49">
        <f>SUM(R130:R131)</f>
        <v>101889.90999999999</v>
      </c>
    </row>
    <row r="133" spans="15:18" ht="15.75" thickTop="1" x14ac:dyDescent="0.25">
      <c r="O133" s="35"/>
      <c r="P133"/>
      <c r="Q133"/>
      <c r="R133" s="35"/>
    </row>
    <row r="134" spans="15:18" ht="15.75" thickBot="1" x14ac:dyDescent="0.3">
      <c r="O134" s="35" t="s">
        <v>215</v>
      </c>
      <c r="P134"/>
      <c r="Q134"/>
      <c r="R134" s="56">
        <v>168000</v>
      </c>
    </row>
    <row r="135" spans="15:18" ht="15.75" thickTop="1" x14ac:dyDescent="0.25"/>
  </sheetData>
  <pageMargins left="0.7" right="0.7" top="0.75" bottom="0.75" header="0.1" footer="0.3"/>
  <pageSetup orientation="portrait" r:id="rId1"/>
  <headerFooter>
    <oddHeader>&amp;L&amp;"Arial,Bold"&amp;8 4:11 PM
&amp;"Arial,Bold"&amp;8 03/25/20
&amp;"Arial,Bold"&amp;8 Accrual Basis&amp;C&amp;"Arial,Bold"&amp;12 Cali-Nev-Ha District of Key Club Int'l
&amp;"Arial,Bold"&amp;14 Profit &amp;&amp; Loss by Class
&amp;"Arial,Bold"&amp;10 July 1, 2019 through March 25,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Circle K Projection</vt:lpstr>
      <vt:lpstr>KIWIN'S Projection</vt:lpstr>
      <vt:lpstr>Key Club Projection</vt:lpstr>
      <vt:lpstr>'Circle K Projection'!Print_Titles</vt:lpstr>
      <vt:lpstr>'Key Club Projection'!Print_Titles</vt:lpstr>
      <vt:lpstr>'KIWIN''S Projection'!Print_Titles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Horton</dc:creator>
  <cp:lastModifiedBy>Pete Horton</cp:lastModifiedBy>
  <dcterms:created xsi:type="dcterms:W3CDTF">2020-03-25T23:11:22Z</dcterms:created>
  <dcterms:modified xsi:type="dcterms:W3CDTF">2020-03-31T18:38:42Z</dcterms:modified>
</cp:coreProperties>
</file>