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H:\Client Docs\Kiwanis Cal-Nev-Ha\Finance Committee\2020-2021 Budget revision\"/>
    </mc:Choice>
  </mc:AlternateContent>
  <xr:revisionPtr revIDLastSave="0" documentId="8_{75868ED1-6FD3-4923-8C3A-BAF88BF6AC84}" xr6:coauthVersionLast="45" xr6:coauthVersionMax="45" xr10:uidLastSave="{00000000-0000-0000-0000-000000000000}"/>
  <bookViews>
    <workbookView xWindow="21915" yWindow="1575" windowWidth="14400" windowHeight="12870" activeTab="3" xr2:uid="{00000000-000D-0000-FFFF-FFFF00000000}"/>
  </bookViews>
  <sheets>
    <sheet name="MYS" sheetId="1" r:id="rId1"/>
    <sheet name="MYN" sheetId="2" r:id="rId2"/>
    <sheet name="DCON" sheetId="4" r:id="rId3"/>
    <sheet name="GF" sheetId="5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1" i="5" l="1"/>
  <c r="F110" i="5"/>
  <c r="F89" i="5"/>
  <c r="F90" i="5"/>
  <c r="F148" i="5" l="1"/>
  <c r="F147" i="5"/>
  <c r="F146" i="5"/>
  <c r="F145" i="5"/>
  <c r="F144" i="5"/>
  <c r="F143" i="5"/>
  <c r="F142" i="5"/>
  <c r="F141" i="5"/>
  <c r="F140" i="5"/>
  <c r="F139" i="5"/>
  <c r="F138" i="5"/>
  <c r="F173" i="5" l="1"/>
  <c r="F170" i="5"/>
  <c r="F149" i="5"/>
  <c r="F154" i="5"/>
  <c r="F153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19" i="5"/>
  <c r="F118" i="5"/>
  <c r="F117" i="5"/>
  <c r="F116" i="5"/>
  <c r="F120" i="5"/>
  <c r="F112" i="5"/>
  <c r="F100" i="5"/>
  <c r="F109" i="5"/>
  <c r="F108" i="5"/>
  <c r="F106" i="5"/>
  <c r="F105" i="5"/>
  <c r="F104" i="5"/>
  <c r="F103" i="5"/>
  <c r="F99" i="5"/>
  <c r="F98" i="5"/>
  <c r="F96" i="5"/>
  <c r="F95" i="5"/>
  <c r="F94" i="5"/>
  <c r="F93" i="5"/>
  <c r="F92" i="5"/>
  <c r="F91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97" i="5"/>
  <c r="F65" i="5"/>
  <c r="F64" i="5"/>
  <c r="F60" i="5"/>
  <c r="F58" i="5"/>
  <c r="F57" i="5"/>
  <c r="F56" i="5"/>
  <c r="F42" i="5"/>
  <c r="F31" i="5"/>
  <c r="F30" i="5"/>
  <c r="F27" i="5"/>
  <c r="F16" i="5"/>
  <c r="F175" i="5" l="1"/>
  <c r="F178" i="5" s="1"/>
  <c r="E221" i="5"/>
  <c r="E208" i="5"/>
  <c r="E197" i="5"/>
  <c r="E209" i="5" s="1"/>
  <c r="E170" i="5"/>
  <c r="E173" i="5" s="1"/>
  <c r="E154" i="5"/>
  <c r="E149" i="5"/>
  <c r="E135" i="5"/>
  <c r="E112" i="5"/>
  <c r="E100" i="5"/>
  <c r="E27" i="5"/>
  <c r="E16" i="5"/>
  <c r="E65" i="5" s="1"/>
  <c r="E42" i="5"/>
  <c r="E67" i="4"/>
  <c r="E56" i="4"/>
  <c r="E57" i="4"/>
  <c r="E58" i="4"/>
  <c r="E59" i="4"/>
  <c r="E60" i="4"/>
  <c r="E61" i="4"/>
  <c r="E62" i="4"/>
  <c r="E63" i="4"/>
  <c r="E64" i="4"/>
  <c r="E55" i="4"/>
  <c r="E49" i="4"/>
  <c r="E89" i="4" s="1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5" i="4"/>
  <c r="E5" i="4"/>
  <c r="D41" i="2"/>
  <c r="D40" i="2"/>
  <c r="D59" i="2" s="1"/>
  <c r="D39" i="2"/>
  <c r="D35" i="2"/>
  <c r="D34" i="2"/>
  <c r="D31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41" i="1"/>
  <c r="D40" i="1"/>
  <c r="D39" i="1"/>
  <c r="D35" i="1"/>
  <c r="D34" i="1"/>
  <c r="D31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4" i="1"/>
  <c r="D19" i="1" s="1"/>
  <c r="E175" i="5" l="1"/>
  <c r="E178" i="5" s="1"/>
  <c r="D19" i="2"/>
  <c r="D62" i="2" s="1"/>
  <c r="E29" i="4"/>
  <c r="E31" i="4" s="1"/>
  <c r="E93" i="4" s="1"/>
  <c r="D59" i="1"/>
  <c r="D62" i="1" s="1"/>
</calcChain>
</file>

<file path=xl/sharedStrings.xml><?xml version="1.0" encoding="utf-8"?>
<sst xmlns="http://schemas.openxmlformats.org/spreadsheetml/2006/main" count="458" uniqueCount="347">
  <si>
    <t>Receipts</t>
  </si>
  <si>
    <t>Qty</t>
  </si>
  <si>
    <t>Rate</t>
  </si>
  <si>
    <t xml:space="preserve">Registration </t>
  </si>
  <si>
    <t>Early Registration</t>
  </si>
  <si>
    <t>Regular Registration</t>
  </si>
  <si>
    <t>On Site Registration</t>
  </si>
  <si>
    <t>100% Club Registration</t>
  </si>
  <si>
    <t>Host Division Club Registration</t>
  </si>
  <si>
    <t>Reception</t>
  </si>
  <si>
    <t>Interclub Luncheon</t>
  </si>
  <si>
    <t>Interclub Luncheon Sponsor</t>
  </si>
  <si>
    <t>Past Governors Dinner</t>
  </si>
  <si>
    <t>Rose Float Breakfast</t>
  </si>
  <si>
    <t>Rose Float Breakfast Sponsor</t>
  </si>
  <si>
    <t>Dinner &amp; Show Mid Year</t>
  </si>
  <si>
    <t>Booth Sales</t>
  </si>
  <si>
    <t>Supply Sales</t>
  </si>
  <si>
    <t>Rebate Income/AV Rental Income</t>
  </si>
  <si>
    <t>Total Receipts</t>
  </si>
  <si>
    <t>Expense</t>
  </si>
  <si>
    <t>Audio Visual Workshops</t>
  </si>
  <si>
    <t>Audio Visual General Sessions</t>
  </si>
  <si>
    <t>Awards</t>
  </si>
  <si>
    <t>Audit Fee</t>
  </si>
  <si>
    <t>Board Meeting Expense</t>
  </si>
  <si>
    <t>Booth Expense</t>
  </si>
  <si>
    <t>Bank Fees / Cash Short &lt;Over&gt;</t>
  </si>
  <si>
    <t>Clerical &amp; Accounting</t>
  </si>
  <si>
    <t>Convention Center Rent &amp; Fees</t>
  </si>
  <si>
    <t>Comp Registation New Clubs</t>
  </si>
  <si>
    <t xml:space="preserve">Convention Hosted Housing &amp; Meals </t>
  </si>
  <si>
    <t>Credit Card Processing Fees</t>
  </si>
  <si>
    <t>Promotion &amp; Incentives Attendee Gifts 100 Yrs</t>
  </si>
  <si>
    <t>Flowers &amp; Decoratioins</t>
  </si>
  <si>
    <t>Hotel &amp; CC Performance Fees (2)</t>
  </si>
  <si>
    <t>Hotel Set Up / Security Fees</t>
  </si>
  <si>
    <t>Int'l Counselor Housing &amp; Meals</t>
  </si>
  <si>
    <t>Dinner / Silent Auction</t>
  </si>
  <si>
    <t>Meals - Other Meet Staff Din/Rec</t>
  </si>
  <si>
    <t>Music &amp; Entertainment</t>
  </si>
  <si>
    <t>Past Governors Meeting</t>
  </si>
  <si>
    <t>Posting &amp; Shipping</t>
  </si>
  <si>
    <t>Pre Planning Expense</t>
  </si>
  <si>
    <t>Printing</t>
  </si>
  <si>
    <t>Registration &amp; Sign Expense</t>
  </si>
  <si>
    <t>Speakers Honorarium &amp; Travel</t>
  </si>
  <si>
    <t>SLP Governors</t>
  </si>
  <si>
    <t>Staff Travel, Meals &amp; Lodging</t>
  </si>
  <si>
    <t xml:space="preserve"> </t>
  </si>
  <si>
    <t>Supplies</t>
  </si>
  <si>
    <t>Supplies Sold</t>
  </si>
  <si>
    <t>Taxes &amp; Insurance</t>
  </si>
  <si>
    <t>Telephone</t>
  </si>
  <si>
    <t>Van &amp; Truck Rental **</t>
  </si>
  <si>
    <t>Depreciation Conventions</t>
  </si>
  <si>
    <t>Total Expense</t>
  </si>
  <si>
    <t>Transfer-General Fund Support</t>
  </si>
  <si>
    <t>Net Revenue over Expense</t>
  </si>
  <si>
    <r>
      <t xml:space="preserve">2020-2021 </t>
    </r>
    <r>
      <rPr>
        <b/>
        <sz val="10"/>
        <color rgb="FFFF0000"/>
        <rFont val="Arial"/>
        <family val="2"/>
      </rPr>
      <t>MYS</t>
    </r>
    <r>
      <rPr>
        <b/>
        <sz val="10"/>
        <color rgb="FF000000"/>
        <rFont val="Arial"/>
        <family val="2"/>
      </rPr>
      <t xml:space="preserve"> Budget</t>
    </r>
  </si>
  <si>
    <r>
      <t xml:space="preserve">2020-2021 </t>
    </r>
    <r>
      <rPr>
        <b/>
        <sz val="10"/>
        <color rgb="FFFF0000"/>
        <rFont val="Arial"/>
        <family val="2"/>
      </rPr>
      <t>MYN</t>
    </r>
    <r>
      <rPr>
        <b/>
        <sz val="10"/>
        <color rgb="FF000000"/>
        <rFont val="Arial"/>
        <family val="2"/>
      </rPr>
      <t xml:space="preserve"> Budget</t>
    </r>
  </si>
  <si>
    <t>Acct #</t>
  </si>
  <si>
    <t>Budget</t>
  </si>
  <si>
    <t>RECEIPTS</t>
  </si>
  <si>
    <t>Number</t>
  </si>
  <si>
    <t>20.410.01</t>
  </si>
  <si>
    <t>Registrations</t>
  </si>
  <si>
    <t>20.410.02</t>
  </si>
  <si>
    <t>Registrations-early</t>
  </si>
  <si>
    <t>20.410.03</t>
  </si>
  <si>
    <t>On Site Registrations</t>
  </si>
  <si>
    <t>20.410.05</t>
  </si>
  <si>
    <t>Season Ticket Holders /  Host Division</t>
  </si>
  <si>
    <t>20.410.04</t>
  </si>
  <si>
    <t>100% Registrations</t>
  </si>
  <si>
    <t>20.410.08</t>
  </si>
  <si>
    <t>Special Event</t>
  </si>
  <si>
    <t>20.412.01</t>
  </si>
  <si>
    <t>20.412.02</t>
  </si>
  <si>
    <t>Meal Revenue-Team Dinner/Reception</t>
  </si>
  <si>
    <t>20.412.03</t>
  </si>
  <si>
    <t>Meal Revenue-Inter-club Luncheon</t>
  </si>
  <si>
    <t>20.412.05</t>
  </si>
  <si>
    <t>Meal Revenue-Guest Tours &amp; Luncheon</t>
  </si>
  <si>
    <t>20.412.06</t>
  </si>
  <si>
    <t>Meal Revenue-Past Governor's Dinner</t>
  </si>
  <si>
    <t>20.412.07</t>
  </si>
  <si>
    <t>Meal Revenue-Awards Luncheon</t>
  </si>
  <si>
    <t>20.412.09</t>
  </si>
  <si>
    <t>Meal Revenue-Interfaith Breakfast</t>
  </si>
  <si>
    <t>20.412.10</t>
  </si>
  <si>
    <t>Meal Revenue-Installation Dinner</t>
  </si>
  <si>
    <t>20.412.11</t>
  </si>
  <si>
    <t>Meal Revenue-Rose Float Inter-club Breakfast</t>
  </si>
  <si>
    <t>20.412.12</t>
  </si>
  <si>
    <t xml:space="preserve"> District Fundraising Dinner</t>
  </si>
  <si>
    <t>20.413.01</t>
  </si>
  <si>
    <t>Circle K Etiquette Dinner</t>
  </si>
  <si>
    <t>Booth Sales &amp; Convention Sponsors</t>
  </si>
  <si>
    <t>Golf Tournament</t>
  </si>
  <si>
    <t>AV Rental Income</t>
  </si>
  <si>
    <t xml:space="preserve">Room Rebates </t>
  </si>
  <si>
    <t>Merchandise Sales</t>
  </si>
  <si>
    <t>KI Fund Grant DCON Service Project</t>
  </si>
  <si>
    <t>District Convention Pin Income</t>
  </si>
  <si>
    <t>Sub-total</t>
  </si>
  <si>
    <t xml:space="preserve">  Total Receipts</t>
  </si>
  <si>
    <t>EXPENDITURES:</t>
  </si>
  <si>
    <t>Audio/Visual Expense (Workshops)</t>
  </si>
  <si>
    <t>Audio/Visual Expense (General Sessions)</t>
  </si>
  <si>
    <t>Audit</t>
  </si>
  <si>
    <t>Booths</t>
  </si>
  <si>
    <t>Clerical and Accounting</t>
  </si>
  <si>
    <t>Complimentary Registrations/New Members</t>
  </si>
  <si>
    <t>-</t>
  </si>
  <si>
    <t>Convention Hosted-Officers</t>
  </si>
  <si>
    <t>Convention Hosted Rooms/Meals</t>
  </si>
  <si>
    <t>Convention Center Rent &amp; Labor</t>
  </si>
  <si>
    <t>Credit Card Service/Bank Charges</t>
  </si>
  <si>
    <t>Dinner Show Entertainment</t>
  </si>
  <si>
    <t>District Convention Pins</t>
  </si>
  <si>
    <t>Flowers and Decorating</t>
  </si>
  <si>
    <t>Guest Program</t>
  </si>
  <si>
    <t>Hotel Performance Fees</t>
  </si>
  <si>
    <t>Hotel Set Up Fees/Security</t>
  </si>
  <si>
    <t xml:space="preserve">Int'l Counselor Housing &amp; Meals </t>
  </si>
  <si>
    <t>20.618.00</t>
  </si>
  <si>
    <t>Special Meal Event</t>
  </si>
  <si>
    <t>20.618.02</t>
  </si>
  <si>
    <t>Meals-Team Dinner/Reception</t>
  </si>
  <si>
    <t>20.618.03</t>
  </si>
  <si>
    <t>Meals-Inter-club Luncheon</t>
  </si>
  <si>
    <t>20.618.04</t>
  </si>
  <si>
    <t>Meals District Dinner Fundraising</t>
  </si>
  <si>
    <t>20.618.05</t>
  </si>
  <si>
    <t>Meals- Guest Tour &amp; Luncheon</t>
  </si>
  <si>
    <t>20.618.07</t>
  </si>
  <si>
    <t>Meals-Awards Luncheon/Breakfast</t>
  </si>
  <si>
    <t>20.618.09</t>
  </si>
  <si>
    <t>Meals-Interfaith  Breakfast</t>
  </si>
  <si>
    <t>20.618.10</t>
  </si>
  <si>
    <t>Meals-Installation Dinner</t>
  </si>
  <si>
    <t>20.618.11</t>
  </si>
  <si>
    <t>Meals-Rose Float Inter-club Breakfast</t>
  </si>
  <si>
    <t>20.618.12</t>
  </si>
  <si>
    <t>Meals-Past Governor's Dinner</t>
  </si>
  <si>
    <t>20.618.18</t>
  </si>
  <si>
    <t>Farwell Reception</t>
  </si>
  <si>
    <t>Organ and Piano Rentals</t>
  </si>
  <si>
    <t>Past Governors Per Diem</t>
  </si>
  <si>
    <t>Postage and Mailing</t>
  </si>
  <si>
    <t>Pre-Convention Planning</t>
  </si>
  <si>
    <t>Printing and Stationery</t>
  </si>
  <si>
    <t>Promotions/Incentives</t>
  </si>
  <si>
    <t>Ribbons/Arm Bands</t>
  </si>
  <si>
    <t>Speaker Honorarium</t>
  </si>
  <si>
    <t>Service Leadership Program Governors</t>
  </si>
  <si>
    <t>Staff Housing and Travel</t>
  </si>
  <si>
    <t>Staging Expense, Scouts, JROTC</t>
  </si>
  <si>
    <t>Office Supplies</t>
  </si>
  <si>
    <t>Merchandise Sold</t>
  </si>
  <si>
    <t>Taxes and Insurance</t>
  </si>
  <si>
    <t>Telephone/Installation/Internet</t>
  </si>
  <si>
    <t>Transportation</t>
  </si>
  <si>
    <t>Truck Rental</t>
  </si>
  <si>
    <t>Youth Lounge</t>
  </si>
  <si>
    <t>Volunteer Registration Refund</t>
  </si>
  <si>
    <t>KI Fund Grant-DCON Service Project</t>
  </si>
  <si>
    <t>Depreciation</t>
  </si>
  <si>
    <t xml:space="preserve">     Total Expenditures</t>
  </si>
  <si>
    <t>Revenue over Expense</t>
  </si>
  <si>
    <t>2020-2021</t>
  </si>
  <si>
    <t>DCON</t>
  </si>
  <si>
    <t xml:space="preserve">Proposed </t>
  </si>
  <si>
    <t>2020- 2021</t>
  </si>
  <si>
    <t>GENERAL OPERATING FUND</t>
  </si>
  <si>
    <t>REVENUE:</t>
  </si>
  <si>
    <t>Membership, Per Capita</t>
  </si>
  <si>
    <t>FY 2012-2013</t>
  </si>
  <si>
    <t>FY 2013-2014</t>
  </si>
  <si>
    <t>FY 2014-2015</t>
  </si>
  <si>
    <t>FY 2015-2016</t>
  </si>
  <si>
    <t>FY 2016-2017</t>
  </si>
  <si>
    <t>FY 2017-2018</t>
  </si>
  <si>
    <t>FY 2018-2019</t>
  </si>
  <si>
    <t>FY 2019 - 2020</t>
  </si>
  <si>
    <t>FY 2020 - 2021</t>
  </si>
  <si>
    <t>New Member Add Fee</t>
  </si>
  <si>
    <t xml:space="preserve">FY 2014-2015 </t>
  </si>
  <si>
    <t>FY2020 - 2021</t>
  </si>
  <si>
    <t xml:space="preserve">Mid-Year Conference </t>
  </si>
  <si>
    <t>Foundation-Office Support</t>
  </si>
  <si>
    <t>Investment Income</t>
  </si>
  <si>
    <t>District Convention</t>
  </si>
  <si>
    <t>Cal-Nev-Ha Publication Subscriptions</t>
  </si>
  <si>
    <t>FY 2012-2013 Honorary</t>
  </si>
  <si>
    <t>FY 2013-2014 Honorary</t>
  </si>
  <si>
    <t>FY 2014-2015 Honorary</t>
  </si>
  <si>
    <t>FY 2015-2016 Honorary</t>
  </si>
  <si>
    <t>FY 2016-2017 Honorary</t>
  </si>
  <si>
    <t>FY 2017-2018 Honorary</t>
  </si>
  <si>
    <t>FY 2018-2019 Honorary</t>
  </si>
  <si>
    <t>FY 2019 - 2020 Honorary</t>
  </si>
  <si>
    <t>FY 2020 - 2021 Honorary</t>
  </si>
  <si>
    <t>International Convention Travel</t>
  </si>
  <si>
    <t>Cal-Nev-Ha Magazine Sponsorships</t>
  </si>
  <si>
    <t>Printing &amp; Copy Reimbursements</t>
  </si>
  <si>
    <t>Shipping Reimbursements</t>
  </si>
  <si>
    <t>SLP Operations Support</t>
  </si>
  <si>
    <t>SLP One time transition Funding</t>
  </si>
  <si>
    <t>Life Member Fees</t>
  </si>
  <si>
    <t>KI Support NEW Club Building</t>
  </si>
  <si>
    <t>Background Check</t>
  </si>
  <si>
    <t>KI Membership Support Grant(s)</t>
  </si>
  <si>
    <t>Team Supplies(District Sales Items)****</t>
  </si>
  <si>
    <t>TOTAL GENERAL FUND REVENUE</t>
  </si>
  <si>
    <t>SALARIES AND OFFICE</t>
  </si>
  <si>
    <t>Audit Fees</t>
  </si>
  <si>
    <t>Background Checks</t>
  </si>
  <si>
    <t>Bank Charges</t>
  </si>
  <si>
    <t>Computer Supplies &amp; Software</t>
  </si>
  <si>
    <t>Dues &amp; Subscriptions</t>
  </si>
  <si>
    <t>Equipment Maintenance</t>
  </si>
  <si>
    <t>Insurance - Workers Comp</t>
  </si>
  <si>
    <t>Insurance and Bonds</t>
  </si>
  <si>
    <t>Leased Equipment</t>
  </si>
  <si>
    <t>Medical/Life Insurance</t>
  </si>
  <si>
    <t>Mileage Reimbursements-Staff</t>
  </si>
  <si>
    <t>Office Lease, Utilities &amp; Maintenance</t>
  </si>
  <si>
    <t>Payroll Taxes</t>
  </si>
  <si>
    <t xml:space="preserve">Pension Plan </t>
  </si>
  <si>
    <t>Postage and Freight</t>
  </si>
  <si>
    <t xml:space="preserve">Professional Fees </t>
  </si>
  <si>
    <t>Salary Office Personnel</t>
  </si>
  <si>
    <t>Salary Part Time/Overtime</t>
  </si>
  <si>
    <t xml:space="preserve">Salary-Director of Service Leadership Programs </t>
  </si>
  <si>
    <r>
      <t>Salary-District Secretary</t>
    </r>
    <r>
      <rPr>
        <b/>
        <sz val="12"/>
        <color rgb="FFFF0000"/>
        <rFont val="Helv"/>
      </rPr>
      <t xml:space="preserve"> </t>
    </r>
  </si>
  <si>
    <t>SLP Transition</t>
  </si>
  <si>
    <t>Secretary Automobile Allowance</t>
  </si>
  <si>
    <t>Staff Travel &amp; Meeting Expense</t>
  </si>
  <si>
    <t>Stationery &amp; Envelopes</t>
  </si>
  <si>
    <t>Tax &amp; License</t>
  </si>
  <si>
    <t xml:space="preserve">Telephone </t>
  </si>
  <si>
    <t>Travel District Secretary</t>
  </si>
  <si>
    <t>Uncollectible Debt</t>
  </si>
  <si>
    <t>Vacation Accruals</t>
  </si>
  <si>
    <t xml:space="preserve">  Total-Salaries and Office</t>
  </si>
  <si>
    <t>DISTRICT OFFICERS *</t>
  </si>
  <si>
    <t>Governor Travel &amp; Office</t>
  </si>
  <si>
    <t>Governor-elect Travel &amp; Office</t>
  </si>
  <si>
    <t>Immed Past Gov Travel &amp; Office</t>
  </si>
  <si>
    <t>Treasurer Travel &amp; Office</t>
  </si>
  <si>
    <t>Trustee Training</t>
  </si>
  <si>
    <t>Lt. Governor's Training</t>
  </si>
  <si>
    <t>Parliamentarian</t>
  </si>
  <si>
    <t>District Trustees Travel</t>
  </si>
  <si>
    <t>Lt. Governor's Office &amp; Travel</t>
  </si>
  <si>
    <t xml:space="preserve">  Total District Officers</t>
  </si>
  <si>
    <t>DISTRICT COMMITTEES/CABINET</t>
  </si>
  <si>
    <t>Audit Committee</t>
  </si>
  <si>
    <t>Contingency Fund</t>
  </si>
  <si>
    <t>Convention Site &amp; Selection</t>
  </si>
  <si>
    <t>Distinguished Kiwanian Program</t>
  </si>
  <si>
    <t>Finance Committee</t>
  </si>
  <si>
    <t>Governor's Counselors</t>
  </si>
  <si>
    <t>Governor's Theme Pins (15)</t>
  </si>
  <si>
    <t>Inter-Club Committee</t>
  </si>
  <si>
    <t>International President's Visit</t>
  </si>
  <si>
    <t>KI Support NEW Club Bldg</t>
  </si>
  <si>
    <t>Membership</t>
  </si>
  <si>
    <t>Membership-TAG Trainings</t>
  </si>
  <si>
    <t>New Club Building</t>
  </si>
  <si>
    <t>Patriotism Committee</t>
  </si>
  <si>
    <t>Policy Committee</t>
  </si>
  <si>
    <t>Realignment Committee</t>
  </si>
  <si>
    <t>Search Committee</t>
  </si>
  <si>
    <t>Strategic Planning Committee</t>
  </si>
  <si>
    <t>Teleconferencing</t>
  </si>
  <si>
    <t>Trustee Board Meeting</t>
  </si>
  <si>
    <t xml:space="preserve">  Total Committees &amp; Cabinet</t>
  </si>
  <si>
    <t>SERVICE LEADERSHIP PROGRAMS</t>
  </si>
  <si>
    <t>Aktion Club Committee</t>
  </si>
  <si>
    <t>Builder's Club Committee</t>
  </si>
  <si>
    <t>Circle K Administrator</t>
  </si>
  <si>
    <t>Circle K Committee</t>
  </si>
  <si>
    <t>Director of SLP-Travel Expense</t>
  </si>
  <si>
    <t>K Kids Committee</t>
  </si>
  <si>
    <t>Key Club Administrator</t>
  </si>
  <si>
    <t xml:space="preserve">Key Club Committee </t>
  </si>
  <si>
    <t>Key Leader Coordinators</t>
  </si>
  <si>
    <t>KIWIN'S Key Club District Administrator</t>
  </si>
  <si>
    <t xml:space="preserve">KIWIN'S Key Club Committee </t>
  </si>
  <si>
    <t xml:space="preserve">  Total Service Leadership Programs</t>
  </si>
  <si>
    <t>CAL-NEV-HA PUBLICATION EXPENSE</t>
  </si>
  <si>
    <t>Postage</t>
  </si>
  <si>
    <t>Printing &amp; Publication</t>
  </si>
  <si>
    <t xml:space="preserve">  Total Cal-Nev-Ha Publication</t>
  </si>
  <si>
    <t>DISTRICT SALES ITEMS</t>
  </si>
  <si>
    <t>District Sales Items</t>
  </si>
  <si>
    <t xml:space="preserve">  </t>
  </si>
  <si>
    <t>RESERVES  &amp; OTHER</t>
  </si>
  <si>
    <t xml:space="preserve">Other &lt;Income&gt; </t>
  </si>
  <si>
    <t>Other Expense</t>
  </si>
  <si>
    <t>International Convention Travel (transfer of revenue)</t>
  </si>
  <si>
    <t>General Fund Reserves 2013-2014</t>
  </si>
  <si>
    <t>General Fund Reserves 2014-2015</t>
  </si>
  <si>
    <t>General Fund Reserves 2015-2016</t>
  </si>
  <si>
    <t>General Fund Reserves 2016-2017</t>
  </si>
  <si>
    <t>General Fund Reserves 2017-2018</t>
  </si>
  <si>
    <t>General Fund Reserve 2018-2019</t>
  </si>
  <si>
    <t>General Fund Reserve 2019 - 2020</t>
  </si>
  <si>
    <t>General Fund Reserve 2020 - 2021</t>
  </si>
  <si>
    <t xml:space="preserve">  Total Reserves </t>
  </si>
  <si>
    <t>TOTAL GENERAL FUND OPERATING EXPENSE</t>
  </si>
  <si>
    <t>EXCESS (DEFICIT) OF REVENUE OVER</t>
  </si>
  <si>
    <t>EXPENDITURES-GENERAL FUND</t>
  </si>
  <si>
    <t>INTERNATIONAL CONVENTION TRAVEL FUND</t>
  </si>
  <si>
    <t>Projected Balance Forward</t>
  </si>
  <si>
    <t>Additional Surplus 2017-2018</t>
  </si>
  <si>
    <t>Indianapolis Expense - Convention Cancelled</t>
  </si>
  <si>
    <t>REVENUE</t>
  </si>
  <si>
    <t>Total Available Funds</t>
  </si>
  <si>
    <t>EXPENSE</t>
  </si>
  <si>
    <t>FY 2012-2013 (Vancouver, BC)</t>
  </si>
  <si>
    <t>FY 2013-2014 (Tokyo)</t>
  </si>
  <si>
    <t>FY 2014-2015 Indianapolis</t>
  </si>
  <si>
    <t>FY 2015-2016 Toronto, Canada</t>
  </si>
  <si>
    <t>FY 2016-2017 Paris, France</t>
  </si>
  <si>
    <t>FY 2017-2018 Las Vegas</t>
  </si>
  <si>
    <t>FY 2018-2019 Orlando Fl.</t>
  </si>
  <si>
    <t>FY 2019-2020 Indianapolis</t>
  </si>
  <si>
    <t>FY 2020 - 2021 Salt lake City</t>
  </si>
  <si>
    <t>ENDING FUND BALANCE</t>
  </si>
  <si>
    <t>SUMMARY OF PER CAPITA DUES</t>
  </si>
  <si>
    <t>General Operating Fund Per Capita</t>
  </si>
  <si>
    <t>Cal-Nev-Ha Publication Subscription</t>
  </si>
  <si>
    <t>International Convention Travel Fund</t>
  </si>
  <si>
    <t xml:space="preserve">  TOTALS</t>
  </si>
  <si>
    <t>10455 times 51 less 5% bad debt</t>
  </si>
  <si>
    <t>700 adds estimated</t>
  </si>
  <si>
    <t>less a third for no MYC</t>
  </si>
  <si>
    <t>all Travel limited to 2/3 by Covid</t>
  </si>
  <si>
    <t>Assumed happening</t>
  </si>
  <si>
    <t>No MYC</t>
  </si>
  <si>
    <t>proportion to roster count</t>
  </si>
  <si>
    <t>working adjustment</t>
  </si>
  <si>
    <t>limited as sales are 70% of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</si>
</sst>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0_)"/>
    <numFmt numFmtId="166" formatCode="&quot;$&quot;#,##0.00"/>
    <numFmt numFmtId="167" formatCode="0.00_)"/>
    <numFmt numFmtId="168" formatCode="0.000_)"/>
    <numFmt numFmtId="169" formatCode="0.0%"/>
    <numFmt numFmtId="170" formatCode="#,##0;[Red]#,##0"/>
    <numFmt numFmtId="171" formatCode="0.000%"/>
    <numFmt numFmtId="172" formatCode="_(&quot;$&quot;* #,##0.00_);_(&quot;$&quot;* \(#,##0.00\);_(&quot;$&quot;* &quot;-&quot;?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Helv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6"/>
      <name val="Arial"/>
      <family val="2"/>
    </font>
    <font>
      <b/>
      <sz val="10"/>
      <color theme="3" tint="-0.249977111117893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4"/>
      <name val="Helv"/>
    </font>
    <font>
      <sz val="10"/>
      <color indexed="10"/>
      <name val="Arial"/>
      <family val="2"/>
    </font>
    <font>
      <sz val="14"/>
      <color theme="3" tint="-0.249977111117893"/>
      <name val="Helv"/>
    </font>
    <font>
      <sz val="10"/>
      <color theme="1"/>
      <name val="Arial"/>
      <family val="2"/>
    </font>
    <font>
      <b/>
      <sz val="12"/>
      <name val="Helv"/>
    </font>
    <font>
      <b/>
      <sz val="12"/>
      <color indexed="12"/>
      <name val="Helv"/>
    </font>
    <font>
      <b/>
      <sz val="12"/>
      <color indexed="56"/>
      <name val="Helv"/>
    </font>
    <font>
      <b/>
      <sz val="12"/>
      <color indexed="18"/>
      <name val="Helv"/>
    </font>
    <font>
      <sz val="12"/>
      <color indexed="18"/>
      <name val="Helv"/>
    </font>
    <font>
      <b/>
      <sz val="9"/>
      <name val="Helv"/>
    </font>
    <font>
      <b/>
      <sz val="10"/>
      <name val="Helv"/>
    </font>
    <font>
      <b/>
      <sz val="12"/>
      <color theme="5" tint="-0.249977111117893"/>
      <name val="Helv"/>
    </font>
    <font>
      <b/>
      <sz val="12"/>
      <color rgb="FF000080"/>
      <name val="Helv"/>
    </font>
    <font>
      <b/>
      <sz val="12"/>
      <color rgb="FF00B050"/>
      <name val="Helv"/>
    </font>
    <font>
      <b/>
      <sz val="11"/>
      <color indexed="12"/>
      <name val="Helv"/>
    </font>
    <font>
      <b/>
      <sz val="11"/>
      <name val="Helv"/>
    </font>
    <font>
      <b/>
      <u/>
      <sz val="11"/>
      <name val="Helv"/>
    </font>
    <font>
      <b/>
      <sz val="12"/>
      <color theme="3" tint="-0.249977111117893"/>
      <name val="Helv"/>
    </font>
    <font>
      <b/>
      <sz val="12"/>
      <color rgb="FF002060"/>
      <name val="Helv"/>
    </font>
    <font>
      <b/>
      <sz val="12"/>
      <color rgb="FFFFFF00"/>
      <name val="Helv"/>
    </font>
    <font>
      <b/>
      <sz val="12"/>
      <color rgb="FFFF0000"/>
      <name val="Helv"/>
    </font>
    <font>
      <b/>
      <sz val="12"/>
      <color theme="1"/>
      <name val="Helv"/>
    </font>
    <font>
      <b/>
      <sz val="12"/>
      <color theme="5"/>
      <name val="Helv"/>
    </font>
    <font>
      <b/>
      <sz val="12"/>
      <color theme="6" tint="-0.249977111117893"/>
      <name val="Helv"/>
    </font>
    <font>
      <sz val="12"/>
      <color theme="6" tint="-0.249977111117893"/>
      <name val="Helv"/>
    </font>
    <font>
      <sz val="12"/>
      <color rgb="FFFF0000"/>
      <name val="Helv"/>
    </font>
    <font>
      <sz val="11"/>
      <color rgb="FFFF0000"/>
      <name val="Helv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167" fontId="10" fillId="0" borderId="0"/>
    <xf numFmtId="9" fontId="3" fillId="0" borderId="0" applyFont="0" applyFill="0" applyBorder="0" applyAlignment="0" applyProtection="0"/>
    <xf numFmtId="39" fontId="2" fillId="0" borderId="0"/>
  </cellStyleXfs>
  <cellXfs count="167">
    <xf numFmtId="0" fontId="0" fillId="0" borderId="0" xfId="0"/>
    <xf numFmtId="49" fontId="7" fillId="0" borderId="0" xfId="5" applyNumberFormat="1" applyFont="1"/>
    <xf numFmtId="49" fontId="8" fillId="0" borderId="0" xfId="5" applyNumberFormat="1" applyFont="1" applyAlignment="1">
      <alignment horizontal="center"/>
    </xf>
    <xf numFmtId="49" fontId="8" fillId="0" borderId="0" xfId="5" applyNumberFormat="1" applyFont="1"/>
    <xf numFmtId="49" fontId="8" fillId="0" borderId="0" xfId="5" applyNumberFormat="1" applyFont="1" applyAlignment="1">
      <alignment horizontal="right"/>
    </xf>
    <xf numFmtId="49" fontId="8" fillId="0" borderId="0" xfId="5" applyNumberFormat="1" applyFont="1" applyAlignment="1">
      <alignment wrapText="1"/>
    </xf>
    <xf numFmtId="0" fontId="8" fillId="0" borderId="0" xfId="5" applyNumberFormat="1" applyFont="1"/>
    <xf numFmtId="0" fontId="8" fillId="0" borderId="0" xfId="5" applyNumberFormat="1" applyFont="1" applyAlignment="1">
      <alignment horizontal="right"/>
    </xf>
    <xf numFmtId="49" fontId="8" fillId="0" borderId="7" xfId="5" applyNumberFormat="1" applyFont="1" applyBorder="1" applyAlignment="1">
      <alignment horizontal="center" wrapText="1"/>
    </xf>
    <xf numFmtId="49" fontId="8" fillId="0" borderId="0" xfId="5" applyNumberFormat="1" applyFont="1" applyAlignment="1">
      <alignment horizontal="center" wrapText="1"/>
    </xf>
    <xf numFmtId="49" fontId="8" fillId="0" borderId="0" xfId="5" applyNumberFormat="1" applyFont="1" applyAlignment="1">
      <alignment horizontal="right" wrapText="1"/>
    </xf>
    <xf numFmtId="0" fontId="8" fillId="0" borderId="0" xfId="5" applyNumberFormat="1" applyFont="1" applyAlignment="1"/>
    <xf numFmtId="44" fontId="8" fillId="0" borderId="0" xfId="6" applyFont="1" applyAlignment="1"/>
    <xf numFmtId="44" fontId="8" fillId="0" borderId="0" xfId="6" applyFont="1" applyAlignment="1">
      <alignment horizontal="right"/>
    </xf>
    <xf numFmtId="49" fontId="8" fillId="0" borderId="6" xfId="5" applyNumberFormat="1" applyFont="1" applyBorder="1" applyAlignment="1">
      <alignment horizontal="right"/>
    </xf>
    <xf numFmtId="49" fontId="8" fillId="0" borderId="0" xfId="5" applyNumberFormat="1" applyFont="1" applyBorder="1" applyAlignment="1">
      <alignment horizontal="right"/>
    </xf>
    <xf numFmtId="0" fontId="8" fillId="0" borderId="0" xfId="5" applyNumberFormat="1" applyFont="1" applyAlignment="1">
      <alignment horizontal="center"/>
    </xf>
    <xf numFmtId="49" fontId="8" fillId="0" borderId="0" xfId="5" applyNumberFormat="1" applyFont="1" applyFill="1"/>
    <xf numFmtId="44" fontId="8" fillId="0" borderId="6" xfId="5" applyNumberFormat="1" applyFont="1" applyBorder="1" applyAlignment="1">
      <alignment horizontal="right"/>
    </xf>
    <xf numFmtId="44" fontId="8" fillId="0" borderId="3" xfId="6" applyFont="1" applyBorder="1" applyAlignment="1"/>
    <xf numFmtId="49" fontId="8" fillId="2" borderId="0" xfId="5" applyNumberFormat="1" applyFont="1" applyFill="1" applyAlignment="1">
      <alignment horizontal="center"/>
    </xf>
    <xf numFmtId="44" fontId="8" fillId="0" borderId="0" xfId="1" applyFont="1" applyAlignment="1">
      <alignment horizontal="right"/>
    </xf>
    <xf numFmtId="44" fontId="8" fillId="0" borderId="8" xfId="1" applyFont="1" applyBorder="1" applyAlignment="1">
      <alignment horizontal="right"/>
    </xf>
    <xf numFmtId="44" fontId="0" fillId="0" borderId="0" xfId="1" applyFont="1"/>
    <xf numFmtId="44" fontId="8" fillId="0" borderId="5" xfId="1" applyFont="1" applyBorder="1" applyAlignment="1">
      <alignment horizontal="right"/>
    </xf>
    <xf numFmtId="49" fontId="8" fillId="0" borderId="3" xfId="5" applyNumberFormat="1" applyFont="1" applyBorder="1" applyAlignment="1">
      <alignment horizontal="center"/>
    </xf>
    <xf numFmtId="167" fontId="9" fillId="0" borderId="0" xfId="7" applyNumberFormat="1" applyFont="1" applyBorder="1" applyAlignment="1" applyProtection="1">
      <alignment horizontal="center"/>
    </xf>
    <xf numFmtId="167" fontId="10" fillId="0" borderId="0" xfId="7"/>
    <xf numFmtId="167" fontId="5" fillId="0" borderId="1" xfId="7" applyFont="1" applyBorder="1" applyAlignment="1">
      <alignment horizontal="center"/>
    </xf>
    <xf numFmtId="167" fontId="5" fillId="0" borderId="0" xfId="7" applyFont="1" applyAlignment="1">
      <alignment horizontal="center"/>
    </xf>
    <xf numFmtId="168" fontId="5" fillId="0" borderId="0" xfId="7" applyNumberFormat="1" applyFont="1" applyAlignment="1">
      <alignment horizontal="center"/>
    </xf>
    <xf numFmtId="167" fontId="3" fillId="0" borderId="0" xfId="7" applyFont="1"/>
    <xf numFmtId="167" fontId="3" fillId="0" borderId="0" xfId="7" applyNumberFormat="1" applyFont="1" applyProtection="1"/>
    <xf numFmtId="167" fontId="3" fillId="0" borderId="0" xfId="7" applyNumberFormat="1" applyFont="1" applyBorder="1" applyProtection="1"/>
    <xf numFmtId="167" fontId="3" fillId="0" borderId="9" xfId="7" applyNumberFormat="1" applyFont="1" applyBorder="1" applyProtection="1"/>
    <xf numFmtId="167" fontId="4" fillId="0" borderId="0" xfId="7" applyNumberFormat="1" applyFont="1" applyBorder="1" applyAlignment="1" applyProtection="1">
      <alignment horizontal="right"/>
    </xf>
    <xf numFmtId="44" fontId="3" fillId="0" borderId="0" xfId="4" applyFont="1" applyFill="1" applyProtection="1"/>
    <xf numFmtId="165" fontId="11" fillId="0" borderId="0" xfId="7" applyNumberFormat="1" applyFont="1" applyProtection="1"/>
    <xf numFmtId="44" fontId="11" fillId="0" borderId="0" xfId="4" applyFont="1" applyProtection="1"/>
    <xf numFmtId="165" fontId="3" fillId="0" borderId="0" xfId="7" applyNumberFormat="1" applyFont="1" applyProtection="1"/>
    <xf numFmtId="44" fontId="3" fillId="0" borderId="0" xfId="4" applyFont="1" applyProtection="1"/>
    <xf numFmtId="167" fontId="4" fillId="0" borderId="0" xfId="7" applyNumberFormat="1" applyFont="1" applyProtection="1"/>
    <xf numFmtId="165" fontId="3" fillId="0" borderId="0" xfId="7" applyNumberFormat="1" applyFont="1" applyProtection="1">
      <protection locked="0"/>
    </xf>
    <xf numFmtId="167" fontId="11" fillId="0" borderId="0" xfId="7" applyNumberFormat="1" applyFont="1" applyProtection="1"/>
    <xf numFmtId="7" fontId="11" fillId="0" borderId="0" xfId="7" applyNumberFormat="1" applyFont="1" applyProtection="1"/>
    <xf numFmtId="7" fontId="3" fillId="0" borderId="0" xfId="7" applyNumberFormat="1" applyFont="1" applyProtection="1"/>
    <xf numFmtId="169" fontId="11" fillId="0" borderId="0" xfId="8" applyNumberFormat="1" applyFont="1" applyProtection="1"/>
    <xf numFmtId="167" fontId="4" fillId="0" borderId="0" xfId="7" applyNumberFormat="1" applyFont="1" applyBorder="1" applyAlignment="1" applyProtection="1">
      <alignment horizontal="center"/>
    </xf>
    <xf numFmtId="165" fontId="3" fillId="0" borderId="0" xfId="7" applyNumberFormat="1" applyFont="1" applyFill="1" applyProtection="1"/>
    <xf numFmtId="165" fontId="3" fillId="0" borderId="0" xfId="7" applyNumberFormat="1" applyFont="1" applyFill="1" applyProtection="1">
      <protection locked="0"/>
    </xf>
    <xf numFmtId="44" fontId="3" fillId="0" borderId="0" xfId="4" applyFont="1" applyFill="1" applyProtection="1">
      <protection locked="0"/>
    </xf>
    <xf numFmtId="7" fontId="3" fillId="0" borderId="0" xfId="7" applyNumberFormat="1" applyFont="1" applyFill="1" applyProtection="1">
      <protection locked="0"/>
    </xf>
    <xf numFmtId="167" fontId="3" fillId="0" borderId="0" xfId="7" applyNumberFormat="1" applyFont="1" applyFill="1" applyProtection="1"/>
    <xf numFmtId="7" fontId="3" fillId="0" borderId="0" xfId="7" applyNumberFormat="1" applyFont="1" applyFill="1" applyProtection="1"/>
    <xf numFmtId="0" fontId="6" fillId="0" borderId="0" xfId="7" applyNumberFormat="1" applyFont="1" applyAlignment="1" applyProtection="1">
      <alignment horizontal="center"/>
    </xf>
    <xf numFmtId="167" fontId="6" fillId="0" borderId="0" xfId="7" applyNumberFormat="1" applyFont="1" applyBorder="1" applyAlignment="1" applyProtection="1">
      <alignment horizontal="center"/>
    </xf>
    <xf numFmtId="167" fontId="6" fillId="0" borderId="9" xfId="7" applyNumberFormat="1" applyFont="1" applyBorder="1" applyAlignment="1" applyProtection="1">
      <alignment horizontal="center"/>
    </xf>
    <xf numFmtId="44" fontId="6" fillId="0" borderId="0" xfId="4" applyFont="1" applyFill="1" applyProtection="1">
      <protection locked="0"/>
    </xf>
    <xf numFmtId="167" fontId="6" fillId="0" borderId="0" xfId="7" applyNumberFormat="1" applyFont="1" applyProtection="1"/>
    <xf numFmtId="44" fontId="6" fillId="0" borderId="0" xfId="4" applyFont="1" applyProtection="1"/>
    <xf numFmtId="44" fontId="6" fillId="0" borderId="0" xfId="4" applyFont="1" applyFill="1" applyProtection="1"/>
    <xf numFmtId="167" fontId="12" fillId="0" borderId="0" xfId="7" applyFont="1"/>
    <xf numFmtId="167" fontId="6" fillId="0" borderId="0" xfId="7" applyFont="1"/>
    <xf numFmtId="44" fontId="6" fillId="0" borderId="3" xfId="4" applyFont="1" applyFill="1" applyBorder="1" applyProtection="1"/>
    <xf numFmtId="167" fontId="6" fillId="0" borderId="0" xfId="7" applyNumberFormat="1" applyFont="1" applyFill="1" applyProtection="1"/>
    <xf numFmtId="167" fontId="6" fillId="0" borderId="0" xfId="7" applyNumberFormat="1" applyFont="1" applyFill="1" applyBorder="1" applyAlignment="1" applyProtection="1">
      <alignment horizontal="center"/>
    </xf>
    <xf numFmtId="166" fontId="6" fillId="0" borderId="11" xfId="7" applyNumberFormat="1" applyFont="1" applyFill="1" applyBorder="1" applyProtection="1"/>
    <xf numFmtId="166" fontId="6" fillId="0" borderId="2" xfId="4" applyNumberFormat="1" applyFont="1" applyFill="1" applyBorder="1" applyProtection="1"/>
    <xf numFmtId="7" fontId="11" fillId="0" borderId="0" xfId="7" applyNumberFormat="1" applyFont="1" applyFill="1" applyProtection="1"/>
    <xf numFmtId="44" fontId="13" fillId="0" borderId="0" xfId="4" applyFont="1" applyFill="1" applyProtection="1"/>
    <xf numFmtId="44" fontId="13" fillId="0" borderId="0" xfId="4" applyFont="1" applyFill="1" applyProtection="1">
      <protection locked="0"/>
    </xf>
    <xf numFmtId="166" fontId="6" fillId="0" borderId="2" xfId="4" applyNumberFormat="1" applyFont="1" applyBorder="1" applyAlignment="1" applyProtection="1">
      <alignment horizontal="right"/>
    </xf>
    <xf numFmtId="168" fontId="5" fillId="0" borderId="0" xfId="7" applyNumberFormat="1" applyFont="1" applyFill="1" applyAlignment="1">
      <alignment horizontal="center"/>
    </xf>
    <xf numFmtId="167" fontId="4" fillId="3" borderId="0" xfId="7" applyNumberFormat="1" applyFont="1" applyFill="1" applyBorder="1" applyProtection="1"/>
    <xf numFmtId="167" fontId="4" fillId="3" borderId="0" xfId="7" applyNumberFormat="1" applyFont="1" applyFill="1" applyAlignment="1" applyProtection="1">
      <alignment horizontal="right"/>
    </xf>
    <xf numFmtId="167" fontId="4" fillId="3" borderId="0" xfId="7" applyNumberFormat="1" applyFont="1" applyFill="1" applyAlignment="1" applyProtection="1">
      <alignment horizontal="center"/>
    </xf>
    <xf numFmtId="44" fontId="6" fillId="0" borderId="3" xfId="1" applyFont="1" applyBorder="1" applyProtection="1"/>
    <xf numFmtId="44" fontId="33" fillId="0" borderId="0" xfId="1" applyFont="1" applyFill="1" applyProtection="1">
      <protection locked="0"/>
    </xf>
    <xf numFmtId="44" fontId="33" fillId="0" borderId="2" xfId="1" applyFont="1" applyFill="1" applyBorder="1" applyProtection="1">
      <protection locked="0"/>
    </xf>
    <xf numFmtId="7" fontId="33" fillId="0" borderId="4" xfId="4" applyNumberFormat="1" applyFont="1" applyFill="1" applyBorder="1" applyProtection="1">
      <protection locked="0"/>
    </xf>
    <xf numFmtId="39" fontId="2" fillId="0" borderId="0" xfId="9"/>
    <xf numFmtId="39" fontId="14" fillId="0" borderId="0" xfId="9" applyFont="1" applyProtection="1">
      <protection locked="0"/>
    </xf>
    <xf numFmtId="39" fontId="14" fillId="0" borderId="0" xfId="9" applyFont="1" applyProtection="1"/>
    <xf numFmtId="39" fontId="14" fillId="0" borderId="12" xfId="9" applyFont="1" applyBorder="1" applyProtection="1"/>
    <xf numFmtId="39" fontId="14" fillId="0" borderId="0" xfId="9" applyFont="1"/>
    <xf numFmtId="39" fontId="15" fillId="0" borderId="0" xfId="9" applyNumberFormat="1" applyFont="1" applyProtection="1">
      <protection locked="0"/>
    </xf>
    <xf numFmtId="39" fontId="14" fillId="0" borderId="0" xfId="9" applyNumberFormat="1" applyFont="1" applyProtection="1">
      <protection locked="0"/>
    </xf>
    <xf numFmtId="7" fontId="15" fillId="0" borderId="0" xfId="9" applyNumberFormat="1" applyFont="1" applyProtection="1">
      <protection locked="0"/>
    </xf>
    <xf numFmtId="165" fontId="15" fillId="0" borderId="0" xfId="9" applyNumberFormat="1" applyFont="1" applyProtection="1">
      <protection locked="0"/>
    </xf>
    <xf numFmtId="39" fontId="15" fillId="0" borderId="12" xfId="9" applyFont="1" applyBorder="1" applyProtection="1">
      <protection locked="0"/>
    </xf>
    <xf numFmtId="164" fontId="14" fillId="0" borderId="0" xfId="9" applyNumberFormat="1" applyFont="1" applyAlignment="1">
      <alignment horizontal="left"/>
    </xf>
    <xf numFmtId="39" fontId="14" fillId="0" borderId="2" xfId="9" applyFont="1" applyBorder="1"/>
    <xf numFmtId="39" fontId="15" fillId="0" borderId="2" xfId="9" applyNumberFormat="1" applyFont="1" applyBorder="1" applyProtection="1">
      <protection locked="0"/>
    </xf>
    <xf numFmtId="165" fontId="16" fillId="0" borderId="0" xfId="9" applyNumberFormat="1" applyFont="1" applyProtection="1">
      <protection locked="0"/>
    </xf>
    <xf numFmtId="39" fontId="15" fillId="0" borderId="0" xfId="9" applyNumberFormat="1" applyFont="1" applyFill="1" applyProtection="1">
      <protection locked="0"/>
    </xf>
    <xf numFmtId="39" fontId="2" fillId="0" borderId="0" xfId="9" applyFill="1"/>
    <xf numFmtId="39" fontId="14" fillId="0" borderId="0" xfId="9" applyFont="1" applyFill="1"/>
    <xf numFmtId="7" fontId="17" fillId="0" borderId="0" xfId="9" applyNumberFormat="1" applyFont="1" applyProtection="1">
      <protection locked="0"/>
    </xf>
    <xf numFmtId="39" fontId="18" fillId="0" borderId="0" xfId="9" applyFont="1"/>
    <xf numFmtId="39" fontId="17" fillId="0" borderId="0" xfId="9" applyNumberFormat="1" applyFont="1" applyProtection="1">
      <protection locked="0"/>
    </xf>
    <xf numFmtId="39" fontId="17" fillId="0" borderId="0" xfId="9" applyFont="1"/>
    <xf numFmtId="39" fontId="17" fillId="0" borderId="0" xfId="9" applyFont="1" applyFill="1"/>
    <xf numFmtId="39" fontId="19" fillId="0" borderId="0" xfId="9" applyFont="1"/>
    <xf numFmtId="171" fontId="15" fillId="0" borderId="0" xfId="8" applyNumberFormat="1" applyFont="1" applyProtection="1">
      <protection locked="0"/>
    </xf>
    <xf numFmtId="39" fontId="14" fillId="0" borderId="0" xfId="9" applyFont="1" applyFill="1" applyProtection="1">
      <protection locked="0"/>
    </xf>
    <xf numFmtId="39" fontId="17" fillId="0" borderId="0" xfId="9" applyFont="1" applyProtection="1"/>
    <xf numFmtId="39" fontId="17" fillId="0" borderId="0" xfId="9" applyNumberFormat="1" applyFont="1" applyFill="1" applyProtection="1">
      <protection locked="0"/>
    </xf>
    <xf numFmtId="165" fontId="17" fillId="0" borderId="0" xfId="9" applyNumberFormat="1" applyFont="1" applyFill="1" applyProtection="1">
      <protection locked="0"/>
    </xf>
    <xf numFmtId="7" fontId="17" fillId="0" borderId="0" xfId="9" applyNumberFormat="1" applyFont="1" applyFill="1" applyProtection="1">
      <protection locked="0"/>
    </xf>
    <xf numFmtId="39" fontId="17" fillId="0" borderId="0" xfId="9" applyNumberFormat="1" applyFont="1" applyFill="1" applyBorder="1" applyProtection="1">
      <protection locked="0"/>
    </xf>
    <xf numFmtId="165" fontId="17" fillId="0" borderId="0" xfId="9" applyNumberFormat="1" applyFont="1" applyFill="1" applyBorder="1" applyProtection="1">
      <protection locked="0"/>
    </xf>
    <xf numFmtId="7" fontId="17" fillId="0" borderId="0" xfId="9" applyNumberFormat="1" applyFont="1" applyFill="1" applyBorder="1" applyProtection="1">
      <protection locked="0"/>
    </xf>
    <xf numFmtId="165" fontId="17" fillId="0" borderId="0" xfId="9" applyNumberFormat="1" applyFont="1" applyProtection="1">
      <protection locked="0"/>
    </xf>
    <xf numFmtId="39" fontId="17" fillId="0" borderId="0" xfId="9" applyFont="1" applyProtection="1">
      <protection locked="0"/>
    </xf>
    <xf numFmtId="39" fontId="17" fillId="0" borderId="0" xfId="9" applyNumberFormat="1" applyFont="1" applyAlignment="1" applyProtection="1">
      <alignment horizontal="center"/>
      <protection locked="0"/>
    </xf>
    <xf numFmtId="170" fontId="17" fillId="0" borderId="0" xfId="9" applyNumberFormat="1" applyFont="1" applyProtection="1">
      <protection locked="0"/>
    </xf>
    <xf numFmtId="44" fontId="17" fillId="0" borderId="0" xfId="4" applyFont="1" applyProtection="1">
      <protection locked="0"/>
    </xf>
    <xf numFmtId="165" fontId="17" fillId="0" borderId="0" xfId="9" applyNumberFormat="1" applyFont="1" applyAlignment="1" applyProtection="1">
      <alignment horizontal="right"/>
      <protection locked="0"/>
    </xf>
    <xf numFmtId="39" fontId="21" fillId="0" borderId="0" xfId="9" applyNumberFormat="1" applyFont="1" applyFill="1" applyProtection="1">
      <protection locked="0"/>
    </xf>
    <xf numFmtId="39" fontId="22" fillId="0" borderId="0" xfId="9" applyNumberFormat="1" applyFont="1" applyProtection="1">
      <protection locked="0"/>
    </xf>
    <xf numFmtId="39" fontId="20" fillId="0" borderId="0" xfId="9" applyFont="1" applyFill="1" applyProtection="1"/>
    <xf numFmtId="39" fontId="22" fillId="0" borderId="0" xfId="9" applyNumberFormat="1" applyFont="1" applyFill="1" applyProtection="1">
      <protection locked="0"/>
    </xf>
    <xf numFmtId="44" fontId="23" fillId="0" borderId="0" xfId="4" applyFont="1" applyFill="1" applyProtection="1">
      <protection locked="0"/>
    </xf>
    <xf numFmtId="44" fontId="17" fillId="0" borderId="0" xfId="4" applyFont="1" applyFill="1" applyProtection="1">
      <protection locked="0"/>
    </xf>
    <xf numFmtId="44" fontId="23" fillId="0" borderId="0" xfId="4" applyFont="1" applyFill="1"/>
    <xf numFmtId="39" fontId="24" fillId="0" borderId="0" xfId="9" applyNumberFormat="1" applyFont="1" applyProtection="1">
      <protection locked="0"/>
    </xf>
    <xf numFmtId="39" fontId="25" fillId="0" borderId="0" xfId="9" applyFont="1" applyProtection="1">
      <protection locked="0"/>
    </xf>
    <xf numFmtId="39" fontId="25" fillId="0" borderId="10" xfId="9" applyFont="1" applyBorder="1" applyProtection="1">
      <protection locked="0"/>
    </xf>
    <xf numFmtId="39" fontId="26" fillId="0" borderId="10" xfId="9" applyFont="1" applyBorder="1" applyProtection="1">
      <protection locked="0"/>
    </xf>
    <xf numFmtId="39" fontId="28" fillId="0" borderId="0" xfId="9" applyNumberFormat="1" applyFont="1" applyFill="1" applyProtection="1">
      <protection locked="0"/>
    </xf>
    <xf numFmtId="165" fontId="28" fillId="0" borderId="0" xfId="9" applyNumberFormat="1" applyFont="1" applyFill="1" applyProtection="1">
      <protection locked="0"/>
    </xf>
    <xf numFmtId="7" fontId="28" fillId="0" borderId="0" xfId="9" applyNumberFormat="1" applyFont="1" applyFill="1" applyProtection="1">
      <protection locked="0"/>
    </xf>
    <xf numFmtId="39" fontId="28" fillId="0" borderId="0" xfId="9" applyNumberFormat="1" applyFont="1" applyFill="1" applyBorder="1" applyProtection="1">
      <protection locked="0"/>
    </xf>
    <xf numFmtId="165" fontId="28" fillId="0" borderId="0" xfId="9" applyNumberFormat="1" applyFont="1" applyFill="1" applyBorder="1" applyProtection="1">
      <protection locked="0"/>
    </xf>
    <xf numFmtId="7" fontId="28" fillId="0" borderId="0" xfId="9" applyNumberFormat="1" applyFont="1" applyFill="1" applyBorder="1" applyProtection="1">
      <protection locked="0"/>
    </xf>
    <xf numFmtId="39" fontId="29" fillId="0" borderId="0" xfId="9" applyNumberFormat="1" applyFont="1" applyProtection="1">
      <protection locked="0"/>
    </xf>
    <xf numFmtId="39" fontId="28" fillId="0" borderId="0" xfId="9" applyNumberFormat="1" applyFont="1" applyProtection="1">
      <protection locked="0"/>
    </xf>
    <xf numFmtId="39" fontId="31" fillId="0" borderId="0" xfId="9" applyFont="1"/>
    <xf numFmtId="39" fontId="32" fillId="0" borderId="0" xfId="9" applyNumberFormat="1" applyFont="1" applyProtection="1">
      <protection locked="0"/>
    </xf>
    <xf numFmtId="39" fontId="27" fillId="0" borderId="0" xfId="9" applyNumberFormat="1" applyFont="1" applyFill="1" applyProtection="1">
      <protection locked="0"/>
    </xf>
    <xf numFmtId="39" fontId="27" fillId="0" borderId="0" xfId="9" applyNumberFormat="1" applyFont="1" applyProtection="1">
      <protection locked="0"/>
    </xf>
    <xf numFmtId="7" fontId="27" fillId="0" borderId="0" xfId="9" applyNumberFormat="1" applyFont="1" applyFill="1" applyProtection="1">
      <protection locked="0"/>
    </xf>
    <xf numFmtId="165" fontId="27" fillId="0" borderId="0" xfId="9" applyNumberFormat="1" applyFont="1" applyFill="1" applyProtection="1">
      <protection locked="0"/>
    </xf>
    <xf numFmtId="39" fontId="27" fillId="0" borderId="0" xfId="9" applyFont="1" applyProtection="1"/>
    <xf numFmtId="165" fontId="17" fillId="0" borderId="0" xfId="9" applyNumberFormat="1" applyFont="1" applyFill="1" applyAlignment="1" applyProtection="1">
      <alignment horizontal="right"/>
      <protection locked="0"/>
    </xf>
    <xf numFmtId="44" fontId="33" fillId="0" borderId="0" xfId="4" applyFont="1" applyFill="1" applyProtection="1">
      <protection locked="0"/>
    </xf>
    <xf numFmtId="44" fontId="33" fillId="0" borderId="0" xfId="4" applyFont="1" applyProtection="1">
      <protection locked="0"/>
    </xf>
    <xf numFmtId="44" fontId="33" fillId="0" borderId="0" xfId="4" applyFont="1" applyFill="1" applyBorder="1" applyProtection="1">
      <protection locked="0"/>
    </xf>
    <xf numFmtId="44" fontId="33" fillId="0" borderId="0" xfId="4" applyFont="1" applyFill="1"/>
    <xf numFmtId="39" fontId="33" fillId="0" borderId="0" xfId="9" applyNumberFormat="1" applyFont="1" applyFill="1" applyProtection="1">
      <protection locked="0"/>
    </xf>
    <xf numFmtId="39" fontId="33" fillId="0" borderId="2" xfId="9" applyNumberFormat="1" applyFont="1" applyFill="1" applyBorder="1" applyProtection="1">
      <protection locked="0"/>
    </xf>
    <xf numFmtId="39" fontId="33" fillId="0" borderId="12" xfId="9" applyFont="1" applyFill="1" applyBorder="1" applyProtection="1">
      <protection locked="0"/>
    </xf>
    <xf numFmtId="39" fontId="33" fillId="0" borderId="2" xfId="9" applyFont="1" applyFill="1" applyBorder="1"/>
    <xf numFmtId="44" fontId="34" fillId="0" borderId="0" xfId="4" applyFont="1" applyFill="1"/>
    <xf numFmtId="44" fontId="33" fillId="0" borderId="3" xfId="4" applyFont="1" applyFill="1" applyBorder="1" applyProtection="1">
      <protection locked="0"/>
    </xf>
    <xf numFmtId="44" fontId="33" fillId="0" borderId="13" xfId="4" applyFont="1" applyFill="1" applyBorder="1" applyProtection="1">
      <protection locked="0"/>
    </xf>
    <xf numFmtId="44" fontId="33" fillId="0" borderId="2" xfId="4" applyFont="1" applyFill="1" applyBorder="1" applyProtection="1"/>
    <xf numFmtId="44" fontId="33" fillId="0" borderId="14" xfId="4" applyFont="1" applyFill="1" applyBorder="1" applyProtection="1">
      <protection locked="0"/>
    </xf>
    <xf numFmtId="44" fontId="33" fillId="0" borderId="4" xfId="4" applyFont="1" applyFill="1" applyBorder="1" applyProtection="1">
      <protection locked="0"/>
    </xf>
    <xf numFmtId="170" fontId="17" fillId="0" borderId="0" xfId="9" applyNumberFormat="1" applyFont="1" applyFill="1" applyProtection="1">
      <protection locked="0"/>
    </xf>
    <xf numFmtId="39" fontId="35" fillId="0" borderId="0" xfId="9" applyFont="1" applyAlignment="1">
      <alignment horizontal="center"/>
    </xf>
    <xf numFmtId="39" fontId="36" fillId="0" borderId="10" xfId="9" applyFont="1" applyBorder="1" applyAlignment="1" applyProtection="1">
      <alignment horizontal="center"/>
      <protection locked="0"/>
    </xf>
    <xf numFmtId="44" fontId="33" fillId="0" borderId="3" xfId="1" applyFont="1" applyFill="1" applyBorder="1" applyProtection="1">
      <protection locked="0"/>
    </xf>
    <xf numFmtId="49" fontId="8" fillId="0" borderId="0" xfId="5" applyNumberFormat="1" applyFont="1" applyBorder="1" applyAlignment="1">
      <alignment horizontal="center" wrapText="1"/>
    </xf>
    <xf numFmtId="44" fontId="0" fillId="0" borderId="0" xfId="0" applyNumberFormat="1"/>
    <xf numFmtId="0" fontId="0" fillId="0" borderId="0" xfId="0" quotePrefix="1"/>
    <xf numFmtId="172" fontId="33" fillId="0" borderId="10" xfId="4" applyNumberFormat="1" applyFont="1" applyFill="1" applyBorder="1" applyProtection="1"/>
  </cellXfs>
  <cellStyles count="10">
    <cellStyle name="Comma 2" xfId="3" xr:uid="{00000000-0005-0000-0000-000000000000}"/>
    <cellStyle name="Currency" xfId="1" builtinId="4"/>
    <cellStyle name="Currency 2" xfId="6" xr:uid="{00000000-0005-0000-0000-000002000000}"/>
    <cellStyle name="Currency 3" xfId="4" xr:uid="{00000000-0005-0000-0000-000003000000}"/>
    <cellStyle name="Normal" xfId="0" builtinId="0"/>
    <cellStyle name="Normal 2" xfId="5" xr:uid="{00000000-0005-0000-0000-000005000000}"/>
    <cellStyle name="Normal 3" xfId="2" xr:uid="{00000000-0005-0000-0000-000006000000}"/>
    <cellStyle name="Normal 4" xfId="7" xr:uid="{00000000-0005-0000-0000-000007000000}"/>
    <cellStyle name="Normal 5" xfId="9" xr:uid="{00000000-0005-0000-0000-000008000000}"/>
    <cellStyle name="Percent 2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4"/>
  <sheetViews>
    <sheetView topLeftCell="A37" workbookViewId="0">
      <selection activeCell="G52" sqref="G52"/>
    </sheetView>
  </sheetViews>
  <sheetFormatPr defaultRowHeight="15" x14ac:dyDescent="0.25"/>
  <cols>
    <col min="1" max="1" width="38" bestFit="1" customWidth="1"/>
    <col min="4" max="4" width="11.7109375" customWidth="1"/>
    <col min="5" max="5" width="6.42578125" customWidth="1"/>
    <col min="6" max="6" width="10.28515625" customWidth="1"/>
  </cols>
  <sheetData>
    <row r="1" spans="1:6" ht="39.75" thickBot="1" x14ac:dyDescent="0.3">
      <c r="A1" s="9"/>
      <c r="B1" s="10"/>
      <c r="C1" s="10"/>
      <c r="D1" s="8" t="s">
        <v>59</v>
      </c>
      <c r="F1" s="8"/>
    </row>
    <row r="2" spans="1:6" x14ac:dyDescent="0.25">
      <c r="A2" s="20" t="s">
        <v>0</v>
      </c>
      <c r="B2" s="25" t="s">
        <v>1</v>
      </c>
      <c r="C2" s="25" t="s">
        <v>2</v>
      </c>
      <c r="D2" s="2"/>
    </row>
    <row r="3" spans="1:6" x14ac:dyDescent="0.25">
      <c r="A3" s="3" t="s">
        <v>3</v>
      </c>
      <c r="B3" s="16"/>
      <c r="C3" s="11"/>
      <c r="D3" s="11"/>
    </row>
    <row r="4" spans="1:6" x14ac:dyDescent="0.25">
      <c r="A4" s="3" t="s">
        <v>4</v>
      </c>
      <c r="B4" s="16"/>
      <c r="C4" s="12"/>
      <c r="D4" s="12">
        <f>B4*C4</f>
        <v>0</v>
      </c>
    </row>
    <row r="5" spans="1:6" x14ac:dyDescent="0.25">
      <c r="A5" s="3" t="s">
        <v>5</v>
      </c>
      <c r="B5" s="16">
        <v>0</v>
      </c>
      <c r="C5" s="13">
        <v>0</v>
      </c>
      <c r="D5" s="12">
        <f t="shared" ref="D5:D18" si="0">B5*C5</f>
        <v>0</v>
      </c>
    </row>
    <row r="6" spans="1:6" x14ac:dyDescent="0.25">
      <c r="A6" s="3" t="s">
        <v>6</v>
      </c>
      <c r="B6" s="16">
        <v>0</v>
      </c>
      <c r="C6" s="13">
        <v>0</v>
      </c>
      <c r="D6" s="12">
        <f t="shared" si="0"/>
        <v>0</v>
      </c>
    </row>
    <row r="7" spans="1:6" x14ac:dyDescent="0.25">
      <c r="A7" s="5" t="s">
        <v>7</v>
      </c>
      <c r="B7" s="16">
        <v>0</v>
      </c>
      <c r="C7" s="13">
        <v>0</v>
      </c>
      <c r="D7" s="12">
        <f t="shared" si="0"/>
        <v>0</v>
      </c>
    </row>
    <row r="8" spans="1:6" x14ac:dyDescent="0.25">
      <c r="A8" s="5" t="s">
        <v>8</v>
      </c>
      <c r="B8" s="16">
        <v>0</v>
      </c>
      <c r="C8" s="13">
        <v>0</v>
      </c>
      <c r="D8" s="12">
        <f t="shared" si="0"/>
        <v>0</v>
      </c>
    </row>
    <row r="9" spans="1:6" x14ac:dyDescent="0.25">
      <c r="A9" s="5" t="s">
        <v>9</v>
      </c>
      <c r="B9" s="16"/>
      <c r="C9" s="13"/>
      <c r="D9" s="12">
        <f t="shared" si="0"/>
        <v>0</v>
      </c>
    </row>
    <row r="10" spans="1:6" x14ac:dyDescent="0.25">
      <c r="A10" s="3" t="s">
        <v>10</v>
      </c>
      <c r="B10" s="16">
        <v>0</v>
      </c>
      <c r="C10" s="13">
        <v>0</v>
      </c>
      <c r="D10" s="12">
        <f t="shared" si="0"/>
        <v>0</v>
      </c>
    </row>
    <row r="11" spans="1:6" x14ac:dyDescent="0.25">
      <c r="A11" s="3" t="s">
        <v>11</v>
      </c>
      <c r="B11" s="16"/>
      <c r="C11" s="13"/>
      <c r="D11" s="12">
        <f t="shared" si="0"/>
        <v>0</v>
      </c>
    </row>
    <row r="12" spans="1:6" x14ac:dyDescent="0.25">
      <c r="A12" s="3" t="s">
        <v>12</v>
      </c>
      <c r="B12" s="16">
        <v>0</v>
      </c>
      <c r="C12" s="13">
        <v>0</v>
      </c>
      <c r="D12" s="12">
        <f t="shared" si="0"/>
        <v>0</v>
      </c>
    </row>
    <row r="13" spans="1:6" x14ac:dyDescent="0.25">
      <c r="A13" s="3" t="s">
        <v>13</v>
      </c>
      <c r="B13" s="16">
        <v>0</v>
      </c>
      <c r="C13" s="13">
        <v>0</v>
      </c>
      <c r="D13" s="12">
        <f t="shared" si="0"/>
        <v>0</v>
      </c>
    </row>
    <row r="14" spans="1:6" x14ac:dyDescent="0.25">
      <c r="A14" s="3" t="s">
        <v>14</v>
      </c>
      <c r="B14" s="2"/>
      <c r="C14" s="13"/>
      <c r="D14" s="12">
        <f t="shared" si="0"/>
        <v>0</v>
      </c>
    </row>
    <row r="15" spans="1:6" x14ac:dyDescent="0.25">
      <c r="A15" s="3" t="s">
        <v>15</v>
      </c>
      <c r="B15" s="16"/>
      <c r="C15" s="13">
        <v>0</v>
      </c>
      <c r="D15" s="12">
        <f t="shared" si="0"/>
        <v>0</v>
      </c>
    </row>
    <row r="16" spans="1:6" x14ac:dyDescent="0.25">
      <c r="A16" s="3" t="s">
        <v>16</v>
      </c>
      <c r="B16" s="16">
        <v>0</v>
      </c>
      <c r="C16" s="13">
        <v>0</v>
      </c>
      <c r="D16" s="12">
        <f t="shared" si="0"/>
        <v>0</v>
      </c>
    </row>
    <row r="17" spans="1:4" x14ac:dyDescent="0.25">
      <c r="A17" s="3" t="s">
        <v>17</v>
      </c>
      <c r="B17" s="2"/>
      <c r="C17" s="13"/>
      <c r="D17" s="12">
        <f t="shared" si="0"/>
        <v>0</v>
      </c>
    </row>
    <row r="18" spans="1:4" x14ac:dyDescent="0.25">
      <c r="A18" s="3" t="s">
        <v>18</v>
      </c>
      <c r="B18" s="4"/>
      <c r="C18" s="13"/>
      <c r="D18" s="19">
        <f t="shared" si="0"/>
        <v>0</v>
      </c>
    </row>
    <row r="19" spans="1:4" x14ac:dyDescent="0.25">
      <c r="A19" s="20" t="s">
        <v>19</v>
      </c>
      <c r="B19" s="14"/>
      <c r="C19" s="18"/>
      <c r="D19" s="12">
        <f>SUM(D4:D18)</f>
        <v>0</v>
      </c>
    </row>
    <row r="20" spans="1:4" x14ac:dyDescent="0.25">
      <c r="A20" s="3"/>
      <c r="B20" s="15"/>
      <c r="C20" s="15"/>
      <c r="D20" s="15"/>
    </row>
    <row r="21" spans="1:4" x14ac:dyDescent="0.25">
      <c r="A21" s="20" t="s">
        <v>20</v>
      </c>
      <c r="B21" s="4"/>
      <c r="C21" s="4"/>
      <c r="D21" s="4"/>
    </row>
    <row r="22" spans="1:4" x14ac:dyDescent="0.25">
      <c r="A22" s="3" t="s">
        <v>21</v>
      </c>
      <c r="B22" s="4"/>
      <c r="C22" s="4"/>
      <c r="D22" s="21">
        <v>0</v>
      </c>
    </row>
    <row r="23" spans="1:4" x14ac:dyDescent="0.25">
      <c r="A23" s="3" t="s">
        <v>22</v>
      </c>
      <c r="B23" s="4"/>
      <c r="C23" s="4"/>
      <c r="D23" s="21">
        <v>0</v>
      </c>
    </row>
    <row r="24" spans="1:4" x14ac:dyDescent="0.25">
      <c r="A24" s="3" t="s">
        <v>23</v>
      </c>
      <c r="B24" s="4"/>
      <c r="C24" s="4"/>
      <c r="D24" s="21"/>
    </row>
    <row r="25" spans="1:4" x14ac:dyDescent="0.25">
      <c r="A25" s="3" t="s">
        <v>24</v>
      </c>
      <c r="B25" s="4"/>
      <c r="C25" s="4"/>
      <c r="D25" s="21">
        <v>310</v>
      </c>
    </row>
    <row r="26" spans="1:4" x14ac:dyDescent="0.25">
      <c r="A26" s="3" t="s">
        <v>25</v>
      </c>
      <c r="B26" s="4"/>
      <c r="C26" s="4"/>
      <c r="D26" s="21"/>
    </row>
    <row r="27" spans="1:4" x14ac:dyDescent="0.25">
      <c r="A27" s="3" t="s">
        <v>26</v>
      </c>
      <c r="B27" s="4"/>
      <c r="C27" s="4"/>
      <c r="D27" s="21">
        <v>0</v>
      </c>
    </row>
    <row r="28" spans="1:4" x14ac:dyDescent="0.25">
      <c r="A28" s="3" t="s">
        <v>27</v>
      </c>
      <c r="B28" s="4"/>
      <c r="C28" s="4"/>
      <c r="D28" s="21"/>
    </row>
    <row r="29" spans="1:4" x14ac:dyDescent="0.25">
      <c r="A29" s="3" t="s">
        <v>28</v>
      </c>
      <c r="B29" s="4"/>
      <c r="C29" s="4"/>
      <c r="D29" s="21">
        <v>8000</v>
      </c>
    </row>
    <row r="30" spans="1:4" x14ac:dyDescent="0.25">
      <c r="A30" s="17" t="s">
        <v>29</v>
      </c>
      <c r="B30" s="4"/>
      <c r="C30" s="4"/>
      <c r="D30" s="21"/>
    </row>
    <row r="31" spans="1:4" x14ac:dyDescent="0.25">
      <c r="A31" s="3" t="s">
        <v>30</v>
      </c>
      <c r="B31" s="7">
        <v>0</v>
      </c>
      <c r="C31" s="7">
        <v>0</v>
      </c>
      <c r="D31" s="21">
        <f>B31*C31</f>
        <v>0</v>
      </c>
    </row>
    <row r="32" spans="1:4" x14ac:dyDescent="0.25">
      <c r="A32" s="3" t="s">
        <v>31</v>
      </c>
      <c r="B32" s="4"/>
      <c r="C32" s="4"/>
      <c r="D32" s="21">
        <v>0</v>
      </c>
    </row>
    <row r="33" spans="1:4" x14ac:dyDescent="0.25">
      <c r="A33" s="3" t="s">
        <v>32</v>
      </c>
      <c r="B33" s="4"/>
      <c r="C33" s="4"/>
      <c r="D33" s="21">
        <v>0</v>
      </c>
    </row>
    <row r="34" spans="1:4" x14ac:dyDescent="0.25">
      <c r="A34" s="1" t="s">
        <v>33</v>
      </c>
      <c r="B34" s="7">
        <v>0</v>
      </c>
      <c r="C34" s="7">
        <v>0</v>
      </c>
      <c r="D34" s="21">
        <f>B34*C34</f>
        <v>0</v>
      </c>
    </row>
    <row r="35" spans="1:4" x14ac:dyDescent="0.25">
      <c r="A35" s="3" t="s">
        <v>34</v>
      </c>
      <c r="B35" s="7">
        <v>0</v>
      </c>
      <c r="C35" s="7">
        <v>0</v>
      </c>
      <c r="D35" s="21">
        <f>B35*C35</f>
        <v>0</v>
      </c>
    </row>
    <row r="36" spans="1:4" x14ac:dyDescent="0.25">
      <c r="A36" s="17" t="s">
        <v>35</v>
      </c>
      <c r="B36" s="4"/>
      <c r="C36" s="4"/>
      <c r="D36" s="21"/>
    </row>
    <row r="37" spans="1:4" x14ac:dyDescent="0.25">
      <c r="A37" s="3" t="s">
        <v>36</v>
      </c>
      <c r="B37" s="4"/>
      <c r="C37" s="4"/>
      <c r="D37" s="21"/>
    </row>
    <row r="38" spans="1:4" x14ac:dyDescent="0.25">
      <c r="A38" s="3" t="s">
        <v>37</v>
      </c>
      <c r="B38" s="4"/>
      <c r="C38" s="4"/>
      <c r="D38" s="21"/>
    </row>
    <row r="39" spans="1:4" x14ac:dyDescent="0.25">
      <c r="A39" s="3" t="s">
        <v>10</v>
      </c>
      <c r="B39" s="7">
        <v>0</v>
      </c>
      <c r="C39" s="7">
        <v>0</v>
      </c>
      <c r="D39" s="21">
        <f>B39*C39</f>
        <v>0</v>
      </c>
    </row>
    <row r="40" spans="1:4" x14ac:dyDescent="0.25">
      <c r="A40" s="3" t="s">
        <v>38</v>
      </c>
      <c r="B40" s="7">
        <v>0</v>
      </c>
      <c r="C40" s="7">
        <v>0</v>
      </c>
      <c r="D40" s="21">
        <f>B40*C40</f>
        <v>0</v>
      </c>
    </row>
    <row r="41" spans="1:4" x14ac:dyDescent="0.25">
      <c r="A41" s="3" t="s">
        <v>13</v>
      </c>
      <c r="B41" s="7">
        <v>0</v>
      </c>
      <c r="C41" s="7">
        <v>0</v>
      </c>
      <c r="D41" s="21">
        <f>B41*C41</f>
        <v>0</v>
      </c>
    </row>
    <row r="42" spans="1:4" x14ac:dyDescent="0.25">
      <c r="A42" s="6" t="s">
        <v>12</v>
      </c>
      <c r="B42" s="4"/>
      <c r="C42" s="4"/>
      <c r="D42" s="21">
        <v>0</v>
      </c>
    </row>
    <row r="43" spans="1:4" x14ac:dyDescent="0.25">
      <c r="A43" s="6" t="s">
        <v>39</v>
      </c>
      <c r="B43" s="4"/>
      <c r="C43" s="4"/>
      <c r="D43" s="21">
        <v>0</v>
      </c>
    </row>
    <row r="44" spans="1:4" x14ac:dyDescent="0.25">
      <c r="A44" s="3" t="s">
        <v>40</v>
      </c>
      <c r="B44" s="3"/>
      <c r="C44" s="4"/>
      <c r="D44" s="21">
        <v>0</v>
      </c>
    </row>
    <row r="45" spans="1:4" x14ac:dyDescent="0.25">
      <c r="A45" s="3" t="s">
        <v>41</v>
      </c>
      <c r="B45" s="3"/>
      <c r="C45" s="4"/>
      <c r="D45" s="21">
        <v>0</v>
      </c>
    </row>
    <row r="46" spans="1:4" x14ac:dyDescent="0.25">
      <c r="A46" s="3" t="s">
        <v>42</v>
      </c>
      <c r="B46" s="3"/>
      <c r="C46" s="4"/>
      <c r="D46" s="21">
        <v>0</v>
      </c>
    </row>
    <row r="47" spans="1:4" x14ac:dyDescent="0.25">
      <c r="A47" s="3" t="s">
        <v>43</v>
      </c>
      <c r="B47" s="3"/>
      <c r="C47" s="4"/>
      <c r="D47" s="21">
        <v>0</v>
      </c>
    </row>
    <row r="48" spans="1:4" x14ac:dyDescent="0.25">
      <c r="A48" s="3" t="s">
        <v>44</v>
      </c>
      <c r="B48" s="3"/>
      <c r="C48" s="4"/>
      <c r="D48" s="21">
        <v>0</v>
      </c>
    </row>
    <row r="49" spans="1:4" x14ac:dyDescent="0.25">
      <c r="A49" s="3" t="s">
        <v>45</v>
      </c>
      <c r="B49" s="3"/>
      <c r="C49" s="4"/>
      <c r="D49" s="21">
        <v>0</v>
      </c>
    </row>
    <row r="50" spans="1:4" x14ac:dyDescent="0.25">
      <c r="A50" s="3" t="s">
        <v>46</v>
      </c>
      <c r="B50" s="3"/>
      <c r="C50" s="4"/>
      <c r="D50" s="21">
        <v>0</v>
      </c>
    </row>
    <row r="51" spans="1:4" x14ac:dyDescent="0.25">
      <c r="A51" s="3" t="s">
        <v>47</v>
      </c>
      <c r="B51" s="3"/>
      <c r="C51" s="4"/>
      <c r="D51" s="21">
        <v>0</v>
      </c>
    </row>
    <row r="52" spans="1:4" x14ac:dyDescent="0.25">
      <c r="A52" s="3" t="s">
        <v>48</v>
      </c>
      <c r="B52" s="3" t="s">
        <v>49</v>
      </c>
      <c r="C52" s="4"/>
      <c r="D52" s="21">
        <v>0</v>
      </c>
    </row>
    <row r="53" spans="1:4" x14ac:dyDescent="0.25">
      <c r="A53" s="3" t="s">
        <v>50</v>
      </c>
      <c r="B53" s="3"/>
      <c r="C53" s="4"/>
      <c r="D53" s="21">
        <v>0</v>
      </c>
    </row>
    <row r="54" spans="1:4" x14ac:dyDescent="0.25">
      <c r="A54" s="3" t="s">
        <v>51</v>
      </c>
      <c r="B54" s="3"/>
      <c r="C54" s="4"/>
      <c r="D54" s="21">
        <v>0</v>
      </c>
    </row>
    <row r="55" spans="1:4" x14ac:dyDescent="0.25">
      <c r="A55" s="3" t="s">
        <v>52</v>
      </c>
      <c r="B55" s="3"/>
      <c r="C55" s="4"/>
      <c r="D55" s="21">
        <v>0</v>
      </c>
    </row>
    <row r="56" spans="1:4" x14ac:dyDescent="0.25">
      <c r="A56" s="3" t="s">
        <v>53</v>
      </c>
      <c r="B56" s="3"/>
      <c r="C56" s="4"/>
      <c r="D56" s="21">
        <v>0</v>
      </c>
    </row>
    <row r="57" spans="1:4" x14ac:dyDescent="0.25">
      <c r="A57" s="3" t="s">
        <v>54</v>
      </c>
      <c r="B57" s="3"/>
      <c r="C57" s="4"/>
      <c r="D57" s="21">
        <v>0</v>
      </c>
    </row>
    <row r="58" spans="1:4" ht="15.75" thickBot="1" x14ac:dyDescent="0.3">
      <c r="A58" s="3" t="s">
        <v>55</v>
      </c>
      <c r="B58" s="3"/>
      <c r="C58" s="4"/>
      <c r="D58" s="21">
        <v>0</v>
      </c>
    </row>
    <row r="59" spans="1:4" x14ac:dyDescent="0.25">
      <c r="A59" s="20" t="s">
        <v>56</v>
      </c>
      <c r="B59" s="4"/>
      <c r="C59" s="4"/>
      <c r="D59" s="24">
        <f>SUM(D22:D58)</f>
        <v>8310</v>
      </c>
    </row>
    <row r="60" spans="1:4" x14ac:dyDescent="0.25">
      <c r="A60" s="6"/>
      <c r="B60" s="4"/>
      <c r="C60" s="4"/>
      <c r="D60" s="21"/>
    </row>
    <row r="61" spans="1:4" ht="15.75" thickBot="1" x14ac:dyDescent="0.3">
      <c r="A61" s="3" t="s">
        <v>57</v>
      </c>
      <c r="B61" s="4"/>
      <c r="C61" s="4"/>
      <c r="D61" s="21">
        <v>0</v>
      </c>
    </row>
    <row r="62" spans="1:4" ht="15.75" thickBot="1" x14ac:dyDescent="0.3">
      <c r="A62" s="3" t="s">
        <v>58</v>
      </c>
      <c r="B62" s="4"/>
      <c r="C62" s="4"/>
      <c r="D62" s="22">
        <f>D19-D59-D61</f>
        <v>-8310</v>
      </c>
    </row>
    <row r="63" spans="1:4" ht="15.75" thickTop="1" x14ac:dyDescent="0.25">
      <c r="A63" s="6"/>
      <c r="B63" s="7"/>
      <c r="C63" s="7"/>
      <c r="D63" s="21"/>
    </row>
    <row r="64" spans="1:4" x14ac:dyDescent="0.25">
      <c r="D64" s="2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4"/>
  <sheetViews>
    <sheetView topLeftCell="A37" workbookViewId="0">
      <selection activeCell="F9" sqref="F9"/>
    </sheetView>
  </sheetViews>
  <sheetFormatPr defaultRowHeight="15" x14ac:dyDescent="0.25"/>
  <cols>
    <col min="1" max="1" width="38" bestFit="1" customWidth="1"/>
    <col min="4" max="4" width="12" customWidth="1"/>
    <col min="5" max="5" width="6.42578125" customWidth="1"/>
    <col min="6" max="6" width="10.28515625" customWidth="1"/>
  </cols>
  <sheetData>
    <row r="1" spans="1:6" ht="36.6" customHeight="1" thickBot="1" x14ac:dyDescent="0.3">
      <c r="A1" s="9"/>
      <c r="B1" s="10"/>
      <c r="C1" s="10"/>
      <c r="D1" s="8" t="s">
        <v>60</v>
      </c>
      <c r="F1" s="163"/>
    </row>
    <row r="2" spans="1:6" x14ac:dyDescent="0.25">
      <c r="A2" s="20" t="s">
        <v>0</v>
      </c>
      <c r="B2" s="25" t="s">
        <v>1</v>
      </c>
      <c r="C2" s="25" t="s">
        <v>2</v>
      </c>
      <c r="D2" s="2"/>
    </row>
    <row r="3" spans="1:6" x14ac:dyDescent="0.25">
      <c r="A3" s="3" t="s">
        <v>3</v>
      </c>
      <c r="B3" s="16"/>
      <c r="C3" s="11"/>
      <c r="D3" s="11"/>
    </row>
    <row r="4" spans="1:6" x14ac:dyDescent="0.25">
      <c r="A4" s="3" t="s">
        <v>4</v>
      </c>
      <c r="B4" s="16"/>
      <c r="C4" s="12"/>
      <c r="D4" s="12">
        <f>B4*C4</f>
        <v>0</v>
      </c>
    </row>
    <row r="5" spans="1:6" x14ac:dyDescent="0.25">
      <c r="A5" s="3" t="s">
        <v>5</v>
      </c>
      <c r="B5" s="16">
        <v>0</v>
      </c>
      <c r="C5" s="13">
        <v>0</v>
      </c>
      <c r="D5" s="12">
        <f t="shared" ref="D5:D18" si="0">B5*C5</f>
        <v>0</v>
      </c>
    </row>
    <row r="6" spans="1:6" x14ac:dyDescent="0.25">
      <c r="A6" s="3" t="s">
        <v>6</v>
      </c>
      <c r="B6" s="16">
        <v>0</v>
      </c>
      <c r="C6" s="13">
        <v>0</v>
      </c>
      <c r="D6" s="12">
        <f t="shared" si="0"/>
        <v>0</v>
      </c>
    </row>
    <row r="7" spans="1:6" x14ac:dyDescent="0.25">
      <c r="A7" s="5" t="s">
        <v>7</v>
      </c>
      <c r="B7" s="16">
        <v>0</v>
      </c>
      <c r="C7" s="13">
        <v>0</v>
      </c>
      <c r="D7" s="12">
        <f t="shared" si="0"/>
        <v>0</v>
      </c>
    </row>
    <row r="8" spans="1:6" x14ac:dyDescent="0.25">
      <c r="A8" s="5" t="s">
        <v>8</v>
      </c>
      <c r="B8" s="16">
        <v>0</v>
      </c>
      <c r="C8" s="13">
        <v>0</v>
      </c>
      <c r="D8" s="12">
        <f t="shared" si="0"/>
        <v>0</v>
      </c>
    </row>
    <row r="9" spans="1:6" x14ac:dyDescent="0.25">
      <c r="A9" s="5" t="s">
        <v>9</v>
      </c>
      <c r="B9" s="16"/>
      <c r="C9" s="13"/>
      <c r="D9" s="12">
        <f t="shared" si="0"/>
        <v>0</v>
      </c>
    </row>
    <row r="10" spans="1:6" x14ac:dyDescent="0.25">
      <c r="A10" s="3" t="s">
        <v>10</v>
      </c>
      <c r="B10" s="16">
        <v>0</v>
      </c>
      <c r="C10" s="13">
        <v>0</v>
      </c>
      <c r="D10" s="12">
        <f t="shared" si="0"/>
        <v>0</v>
      </c>
    </row>
    <row r="11" spans="1:6" x14ac:dyDescent="0.25">
      <c r="A11" s="3" t="s">
        <v>11</v>
      </c>
      <c r="B11" s="16"/>
      <c r="C11" s="13"/>
      <c r="D11" s="12">
        <f t="shared" si="0"/>
        <v>0</v>
      </c>
    </row>
    <row r="12" spans="1:6" x14ac:dyDescent="0.25">
      <c r="A12" s="3" t="s">
        <v>12</v>
      </c>
      <c r="B12" s="16">
        <v>0</v>
      </c>
      <c r="C12" s="13">
        <v>0</v>
      </c>
      <c r="D12" s="12">
        <f t="shared" si="0"/>
        <v>0</v>
      </c>
    </row>
    <row r="13" spans="1:6" x14ac:dyDescent="0.25">
      <c r="A13" s="3" t="s">
        <v>13</v>
      </c>
      <c r="B13" s="16">
        <v>0</v>
      </c>
      <c r="C13" s="13">
        <v>0</v>
      </c>
      <c r="D13" s="12">
        <f t="shared" si="0"/>
        <v>0</v>
      </c>
    </row>
    <row r="14" spans="1:6" x14ac:dyDescent="0.25">
      <c r="A14" s="3" t="s">
        <v>14</v>
      </c>
      <c r="B14" s="2"/>
      <c r="C14" s="13"/>
      <c r="D14" s="12">
        <f t="shared" si="0"/>
        <v>0</v>
      </c>
    </row>
    <row r="15" spans="1:6" x14ac:dyDescent="0.25">
      <c r="A15" s="3" t="s">
        <v>15</v>
      </c>
      <c r="B15" s="16"/>
      <c r="C15" s="13">
        <v>0</v>
      </c>
      <c r="D15" s="12">
        <f t="shared" si="0"/>
        <v>0</v>
      </c>
    </row>
    <row r="16" spans="1:6" x14ac:dyDescent="0.25">
      <c r="A16" s="3" t="s">
        <v>16</v>
      </c>
      <c r="B16" s="16">
        <v>0</v>
      </c>
      <c r="C16" s="13">
        <v>0</v>
      </c>
      <c r="D16" s="12">
        <f t="shared" si="0"/>
        <v>0</v>
      </c>
    </row>
    <row r="17" spans="1:4" x14ac:dyDescent="0.25">
      <c r="A17" s="3" t="s">
        <v>17</v>
      </c>
      <c r="B17" s="2"/>
      <c r="C17" s="13"/>
      <c r="D17" s="12">
        <f t="shared" si="0"/>
        <v>0</v>
      </c>
    </row>
    <row r="18" spans="1:4" x14ac:dyDescent="0.25">
      <c r="A18" s="3" t="s">
        <v>18</v>
      </c>
      <c r="B18" s="4"/>
      <c r="C18" s="13"/>
      <c r="D18" s="19">
        <f t="shared" si="0"/>
        <v>0</v>
      </c>
    </row>
    <row r="19" spans="1:4" x14ac:dyDescent="0.25">
      <c r="A19" s="20" t="s">
        <v>19</v>
      </c>
      <c r="B19" s="14"/>
      <c r="C19" s="18"/>
      <c r="D19" s="12">
        <f>SUM(D4:D18)</f>
        <v>0</v>
      </c>
    </row>
    <row r="20" spans="1:4" x14ac:dyDescent="0.25">
      <c r="A20" s="3"/>
      <c r="B20" s="15"/>
      <c r="C20" s="15"/>
      <c r="D20" s="15"/>
    </row>
    <row r="21" spans="1:4" x14ac:dyDescent="0.25">
      <c r="A21" s="20" t="s">
        <v>20</v>
      </c>
      <c r="B21" s="4"/>
      <c r="C21" s="4"/>
      <c r="D21" s="4"/>
    </row>
    <row r="22" spans="1:4" x14ac:dyDescent="0.25">
      <c r="A22" s="3" t="s">
        <v>21</v>
      </c>
      <c r="B22" s="4"/>
      <c r="C22" s="4"/>
      <c r="D22" s="21">
        <v>0</v>
      </c>
    </row>
    <row r="23" spans="1:4" x14ac:dyDescent="0.25">
      <c r="A23" s="3" t="s">
        <v>22</v>
      </c>
      <c r="B23" s="4"/>
      <c r="C23" s="4"/>
      <c r="D23" s="21">
        <v>0</v>
      </c>
    </row>
    <row r="24" spans="1:4" x14ac:dyDescent="0.25">
      <c r="A24" s="3" t="s">
        <v>23</v>
      </c>
      <c r="B24" s="4"/>
      <c r="C24" s="4"/>
      <c r="D24" s="21"/>
    </row>
    <row r="25" spans="1:4" x14ac:dyDescent="0.25">
      <c r="A25" s="3" t="s">
        <v>24</v>
      </c>
      <c r="B25" s="4"/>
      <c r="C25" s="4"/>
      <c r="D25" s="21">
        <v>300</v>
      </c>
    </row>
    <row r="26" spans="1:4" x14ac:dyDescent="0.25">
      <c r="A26" s="3" t="s">
        <v>25</v>
      </c>
      <c r="B26" s="4"/>
      <c r="C26" s="4"/>
      <c r="D26" s="21"/>
    </row>
    <row r="27" spans="1:4" x14ac:dyDescent="0.25">
      <c r="A27" s="3" t="s">
        <v>26</v>
      </c>
      <c r="B27" s="4"/>
      <c r="C27" s="4"/>
      <c r="D27" s="21">
        <v>0</v>
      </c>
    </row>
    <row r="28" spans="1:4" x14ac:dyDescent="0.25">
      <c r="A28" s="3" t="s">
        <v>27</v>
      </c>
      <c r="B28" s="4"/>
      <c r="C28" s="4"/>
      <c r="D28" s="21"/>
    </row>
    <row r="29" spans="1:4" x14ac:dyDescent="0.25">
      <c r="A29" s="3" t="s">
        <v>28</v>
      </c>
      <c r="B29" s="4"/>
      <c r="C29" s="4"/>
      <c r="D29" s="21">
        <v>7000</v>
      </c>
    </row>
    <row r="30" spans="1:4" x14ac:dyDescent="0.25">
      <c r="A30" s="17" t="s">
        <v>29</v>
      </c>
      <c r="B30" s="4"/>
      <c r="C30" s="4"/>
      <c r="D30" s="21"/>
    </row>
    <row r="31" spans="1:4" x14ac:dyDescent="0.25">
      <c r="A31" s="3" t="s">
        <v>30</v>
      </c>
      <c r="B31" s="7">
        <v>0</v>
      </c>
      <c r="C31" s="7">
        <v>0</v>
      </c>
      <c r="D31" s="21">
        <f>B31*C31</f>
        <v>0</v>
      </c>
    </row>
    <row r="32" spans="1:4" x14ac:dyDescent="0.25">
      <c r="A32" s="3" t="s">
        <v>31</v>
      </c>
      <c r="B32" s="4"/>
      <c r="C32" s="4"/>
      <c r="D32" s="21">
        <v>0</v>
      </c>
    </row>
    <row r="33" spans="1:4" x14ac:dyDescent="0.25">
      <c r="A33" s="3" t="s">
        <v>32</v>
      </c>
      <c r="B33" s="4"/>
      <c r="C33" s="4"/>
      <c r="D33" s="21">
        <v>0</v>
      </c>
    </row>
    <row r="34" spans="1:4" x14ac:dyDescent="0.25">
      <c r="A34" s="1" t="s">
        <v>33</v>
      </c>
      <c r="B34" s="7">
        <v>0</v>
      </c>
      <c r="C34" s="7">
        <v>0</v>
      </c>
      <c r="D34" s="21">
        <f>B34*C34</f>
        <v>0</v>
      </c>
    </row>
    <row r="35" spans="1:4" x14ac:dyDescent="0.25">
      <c r="A35" s="3" t="s">
        <v>34</v>
      </c>
      <c r="B35" s="7">
        <v>0</v>
      </c>
      <c r="C35" s="7">
        <v>0</v>
      </c>
      <c r="D35" s="21">
        <f>B35*C35</f>
        <v>0</v>
      </c>
    </row>
    <row r="36" spans="1:4" x14ac:dyDescent="0.25">
      <c r="A36" s="17" t="s">
        <v>35</v>
      </c>
      <c r="B36" s="4"/>
      <c r="C36" s="4"/>
      <c r="D36" s="21"/>
    </row>
    <row r="37" spans="1:4" x14ac:dyDescent="0.25">
      <c r="A37" s="3" t="s">
        <v>36</v>
      </c>
      <c r="B37" s="4"/>
      <c r="C37" s="4"/>
      <c r="D37" s="21"/>
    </row>
    <row r="38" spans="1:4" x14ac:dyDescent="0.25">
      <c r="A38" s="3" t="s">
        <v>37</v>
      </c>
      <c r="B38" s="4"/>
      <c r="C38" s="4"/>
      <c r="D38" s="21"/>
    </row>
    <row r="39" spans="1:4" x14ac:dyDescent="0.25">
      <c r="A39" s="3" t="s">
        <v>10</v>
      </c>
      <c r="B39" s="7">
        <v>0</v>
      </c>
      <c r="C39" s="7">
        <v>0</v>
      </c>
      <c r="D39" s="21">
        <f>B39*C39</f>
        <v>0</v>
      </c>
    </row>
    <row r="40" spans="1:4" x14ac:dyDescent="0.25">
      <c r="A40" s="3" t="s">
        <v>38</v>
      </c>
      <c r="B40" s="7">
        <v>0</v>
      </c>
      <c r="C40" s="7">
        <v>0</v>
      </c>
      <c r="D40" s="21">
        <f>B40*C40</f>
        <v>0</v>
      </c>
    </row>
    <row r="41" spans="1:4" x14ac:dyDescent="0.25">
      <c r="A41" s="3" t="s">
        <v>13</v>
      </c>
      <c r="B41" s="7">
        <v>0</v>
      </c>
      <c r="C41" s="7">
        <v>0</v>
      </c>
      <c r="D41" s="21">
        <f>B41*C41</f>
        <v>0</v>
      </c>
    </row>
    <row r="42" spans="1:4" x14ac:dyDescent="0.25">
      <c r="A42" s="6" t="s">
        <v>12</v>
      </c>
      <c r="B42" s="4"/>
      <c r="C42" s="4"/>
      <c r="D42" s="21">
        <v>0</v>
      </c>
    </row>
    <row r="43" spans="1:4" x14ac:dyDescent="0.25">
      <c r="A43" s="6" t="s">
        <v>39</v>
      </c>
      <c r="B43" s="4"/>
      <c r="C43" s="4"/>
      <c r="D43" s="21">
        <v>0</v>
      </c>
    </row>
    <row r="44" spans="1:4" x14ac:dyDescent="0.25">
      <c r="A44" s="3" t="s">
        <v>40</v>
      </c>
      <c r="B44" s="3"/>
      <c r="C44" s="4"/>
      <c r="D44" s="21">
        <v>0</v>
      </c>
    </row>
    <row r="45" spans="1:4" x14ac:dyDescent="0.25">
      <c r="A45" s="3" t="s">
        <v>41</v>
      </c>
      <c r="B45" s="3"/>
      <c r="C45" s="4"/>
      <c r="D45" s="21">
        <v>0</v>
      </c>
    </row>
    <row r="46" spans="1:4" x14ac:dyDescent="0.25">
      <c r="A46" s="3" t="s">
        <v>42</v>
      </c>
      <c r="B46" s="3"/>
      <c r="C46" s="4"/>
      <c r="D46" s="21">
        <v>0</v>
      </c>
    </row>
    <row r="47" spans="1:4" x14ac:dyDescent="0.25">
      <c r="A47" s="3" t="s">
        <v>43</v>
      </c>
      <c r="B47" s="3"/>
      <c r="C47" s="4"/>
      <c r="D47" s="21">
        <v>0</v>
      </c>
    </row>
    <row r="48" spans="1:4" x14ac:dyDescent="0.25">
      <c r="A48" s="3" t="s">
        <v>44</v>
      </c>
      <c r="B48" s="3"/>
      <c r="C48" s="4"/>
      <c r="D48" s="21">
        <v>0</v>
      </c>
    </row>
    <row r="49" spans="1:4" x14ac:dyDescent="0.25">
      <c r="A49" s="3" t="s">
        <v>45</v>
      </c>
      <c r="B49" s="3"/>
      <c r="C49" s="4"/>
      <c r="D49" s="21">
        <v>0</v>
      </c>
    </row>
    <row r="50" spans="1:4" x14ac:dyDescent="0.25">
      <c r="A50" s="3" t="s">
        <v>46</v>
      </c>
      <c r="B50" s="3"/>
      <c r="C50" s="4"/>
      <c r="D50" s="21">
        <v>0</v>
      </c>
    </row>
    <row r="51" spans="1:4" x14ac:dyDescent="0.25">
      <c r="A51" s="3" t="s">
        <v>47</v>
      </c>
      <c r="B51" s="3"/>
      <c r="C51" s="4"/>
      <c r="D51" s="21">
        <v>0</v>
      </c>
    </row>
    <row r="52" spans="1:4" x14ac:dyDescent="0.25">
      <c r="A52" s="3" t="s">
        <v>48</v>
      </c>
      <c r="B52" s="3" t="s">
        <v>49</v>
      </c>
      <c r="C52" s="4"/>
      <c r="D52" s="21">
        <v>0</v>
      </c>
    </row>
    <row r="53" spans="1:4" x14ac:dyDescent="0.25">
      <c r="A53" s="3" t="s">
        <v>50</v>
      </c>
      <c r="B53" s="3"/>
      <c r="C53" s="4"/>
      <c r="D53" s="21">
        <v>0</v>
      </c>
    </row>
    <row r="54" spans="1:4" x14ac:dyDescent="0.25">
      <c r="A54" s="3" t="s">
        <v>51</v>
      </c>
      <c r="B54" s="3"/>
      <c r="C54" s="4"/>
      <c r="D54" s="21">
        <v>0</v>
      </c>
    </row>
    <row r="55" spans="1:4" x14ac:dyDescent="0.25">
      <c r="A55" s="3" t="s">
        <v>52</v>
      </c>
      <c r="B55" s="3"/>
      <c r="C55" s="4"/>
      <c r="D55" s="21">
        <v>0</v>
      </c>
    </row>
    <row r="56" spans="1:4" x14ac:dyDescent="0.25">
      <c r="A56" s="3" t="s">
        <v>53</v>
      </c>
      <c r="B56" s="3"/>
      <c r="C56" s="4"/>
      <c r="D56" s="21">
        <v>0</v>
      </c>
    </row>
    <row r="57" spans="1:4" x14ac:dyDescent="0.25">
      <c r="A57" s="3" t="s">
        <v>54</v>
      </c>
      <c r="B57" s="3"/>
      <c r="C57" s="4"/>
      <c r="D57" s="21">
        <v>0</v>
      </c>
    </row>
    <row r="58" spans="1:4" ht="15.75" thickBot="1" x14ac:dyDescent="0.3">
      <c r="A58" s="3" t="s">
        <v>55</v>
      </c>
      <c r="B58" s="3"/>
      <c r="C58" s="4"/>
      <c r="D58" s="21">
        <v>0</v>
      </c>
    </row>
    <row r="59" spans="1:4" x14ac:dyDescent="0.25">
      <c r="A59" s="20" t="s">
        <v>56</v>
      </c>
      <c r="B59" s="4"/>
      <c r="C59" s="4"/>
      <c r="D59" s="24">
        <f>SUM(D22:D58)</f>
        <v>7300</v>
      </c>
    </row>
    <row r="60" spans="1:4" x14ac:dyDescent="0.25">
      <c r="A60" s="6"/>
      <c r="B60" s="4"/>
      <c r="C60" s="4"/>
      <c r="D60" s="21"/>
    </row>
    <row r="61" spans="1:4" ht="15.75" thickBot="1" x14ac:dyDescent="0.3">
      <c r="A61" s="3" t="s">
        <v>57</v>
      </c>
      <c r="B61" s="4"/>
      <c r="C61" s="4"/>
      <c r="D61" s="21">
        <v>0</v>
      </c>
    </row>
    <row r="62" spans="1:4" ht="15.75" thickBot="1" x14ac:dyDescent="0.3">
      <c r="A62" s="3" t="s">
        <v>58</v>
      </c>
      <c r="B62" s="4"/>
      <c r="C62" s="4"/>
      <c r="D62" s="22">
        <f>D19-D59-D61</f>
        <v>-7300</v>
      </c>
    </row>
    <row r="63" spans="1:4" ht="15.75" thickTop="1" x14ac:dyDescent="0.25">
      <c r="A63" s="6"/>
      <c r="B63" s="7"/>
      <c r="C63" s="7"/>
      <c r="D63" s="21"/>
    </row>
    <row r="64" spans="1:4" x14ac:dyDescent="0.25">
      <c r="D64" s="2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4"/>
  <sheetViews>
    <sheetView topLeftCell="A34" workbookViewId="0">
      <selection activeCell="H63" sqref="H63"/>
    </sheetView>
  </sheetViews>
  <sheetFormatPr defaultRowHeight="15" x14ac:dyDescent="0.25"/>
  <cols>
    <col min="2" max="2" width="38.7109375" bestFit="1" customWidth="1"/>
    <col min="5" max="5" width="13.140625" customWidth="1"/>
  </cols>
  <sheetData>
    <row r="1" spans="1:5" x14ac:dyDescent="0.25">
      <c r="A1" s="31"/>
      <c r="B1" s="32"/>
      <c r="C1" s="32"/>
      <c r="D1" s="32"/>
      <c r="E1" s="54" t="s">
        <v>171</v>
      </c>
    </row>
    <row r="2" spans="1:5" x14ac:dyDescent="0.25">
      <c r="A2" s="31"/>
      <c r="B2" s="33"/>
      <c r="C2" s="33"/>
      <c r="D2" s="33"/>
      <c r="E2" s="26" t="s">
        <v>172</v>
      </c>
    </row>
    <row r="3" spans="1:5" ht="15.75" thickBot="1" x14ac:dyDescent="0.3">
      <c r="A3" s="28" t="s">
        <v>61</v>
      </c>
      <c r="B3" s="34"/>
      <c r="C3" s="34"/>
      <c r="D3" s="34"/>
      <c r="E3" s="56" t="s">
        <v>62</v>
      </c>
    </row>
    <row r="4" spans="1:5" x14ac:dyDescent="0.25">
      <c r="A4" s="29"/>
      <c r="B4" s="73" t="s">
        <v>63</v>
      </c>
      <c r="C4" s="35" t="s">
        <v>64</v>
      </c>
      <c r="D4" s="47" t="s">
        <v>2</v>
      </c>
      <c r="E4" s="55"/>
    </row>
    <row r="5" spans="1:5" x14ac:dyDescent="0.25">
      <c r="A5" s="30" t="s">
        <v>65</v>
      </c>
      <c r="B5" s="32" t="s">
        <v>66</v>
      </c>
      <c r="C5" s="49">
        <v>0</v>
      </c>
      <c r="D5" s="50">
        <v>0</v>
      </c>
      <c r="E5" s="60">
        <f>C5*D5</f>
        <v>0</v>
      </c>
    </row>
    <row r="6" spans="1:5" x14ac:dyDescent="0.25">
      <c r="A6" s="30" t="s">
        <v>67</v>
      </c>
      <c r="B6" s="32" t="s">
        <v>68</v>
      </c>
      <c r="C6" s="49">
        <v>0</v>
      </c>
      <c r="D6" s="50">
        <v>0</v>
      </c>
      <c r="E6" s="60">
        <f t="shared" ref="E6:E23" si="0">C6*D6</f>
        <v>0</v>
      </c>
    </row>
    <row r="7" spans="1:5" x14ac:dyDescent="0.25">
      <c r="A7" s="30" t="s">
        <v>69</v>
      </c>
      <c r="B7" s="32" t="s">
        <v>70</v>
      </c>
      <c r="C7" s="49">
        <v>0</v>
      </c>
      <c r="D7" s="50">
        <v>0</v>
      </c>
      <c r="E7" s="60">
        <f t="shared" si="0"/>
        <v>0</v>
      </c>
    </row>
    <row r="8" spans="1:5" x14ac:dyDescent="0.25">
      <c r="A8" s="30" t="s">
        <v>71</v>
      </c>
      <c r="B8" s="52" t="s">
        <v>72</v>
      </c>
      <c r="C8" s="49">
        <v>0</v>
      </c>
      <c r="D8" s="50">
        <v>0</v>
      </c>
      <c r="E8" s="60">
        <f t="shared" si="0"/>
        <v>0</v>
      </c>
    </row>
    <row r="9" spans="1:5" x14ac:dyDescent="0.25">
      <c r="A9" s="30" t="s">
        <v>73</v>
      </c>
      <c r="B9" s="32" t="s">
        <v>74</v>
      </c>
      <c r="C9" s="49">
        <v>0</v>
      </c>
      <c r="D9" s="50">
        <v>0</v>
      </c>
      <c r="E9" s="60">
        <f t="shared" si="0"/>
        <v>0</v>
      </c>
    </row>
    <row r="10" spans="1:5" x14ac:dyDescent="0.25">
      <c r="A10" s="30" t="s">
        <v>75</v>
      </c>
      <c r="B10" s="32" t="s">
        <v>76</v>
      </c>
      <c r="C10" s="49">
        <v>0</v>
      </c>
      <c r="D10" s="50">
        <v>0</v>
      </c>
      <c r="E10" s="60">
        <f t="shared" si="0"/>
        <v>0</v>
      </c>
    </row>
    <row r="11" spans="1:5" x14ac:dyDescent="0.25">
      <c r="A11" s="30" t="s">
        <v>77</v>
      </c>
      <c r="B11" s="32" t="s">
        <v>9</v>
      </c>
      <c r="C11" s="49">
        <v>0</v>
      </c>
      <c r="D11" s="50">
        <v>0</v>
      </c>
      <c r="E11" s="60">
        <f t="shared" si="0"/>
        <v>0</v>
      </c>
    </row>
    <row r="12" spans="1:5" x14ac:dyDescent="0.25">
      <c r="A12" s="30" t="s">
        <v>78</v>
      </c>
      <c r="B12" s="32" t="s">
        <v>79</v>
      </c>
      <c r="C12" s="49">
        <v>0</v>
      </c>
      <c r="D12" s="50">
        <v>0</v>
      </c>
      <c r="E12" s="60">
        <f t="shared" si="0"/>
        <v>0</v>
      </c>
    </row>
    <row r="13" spans="1:5" x14ac:dyDescent="0.25">
      <c r="A13" s="30" t="s">
        <v>80</v>
      </c>
      <c r="B13" s="32" t="s">
        <v>81</v>
      </c>
      <c r="C13" s="49">
        <v>0</v>
      </c>
      <c r="D13" s="50">
        <v>0</v>
      </c>
      <c r="E13" s="60">
        <f t="shared" si="0"/>
        <v>0</v>
      </c>
    </row>
    <row r="14" spans="1:5" x14ac:dyDescent="0.25">
      <c r="A14" s="30" t="s">
        <v>82</v>
      </c>
      <c r="B14" s="32" t="s">
        <v>83</v>
      </c>
      <c r="C14" s="48">
        <v>0</v>
      </c>
      <c r="D14" s="36">
        <v>0</v>
      </c>
      <c r="E14" s="60">
        <f t="shared" si="0"/>
        <v>0</v>
      </c>
    </row>
    <row r="15" spans="1:5" x14ac:dyDescent="0.25">
      <c r="A15" s="30" t="s">
        <v>84</v>
      </c>
      <c r="B15" s="32" t="s">
        <v>85</v>
      </c>
      <c r="C15" s="48">
        <v>0</v>
      </c>
      <c r="D15" s="36">
        <v>0</v>
      </c>
      <c r="E15" s="60">
        <f t="shared" si="0"/>
        <v>0</v>
      </c>
    </row>
    <row r="16" spans="1:5" x14ac:dyDescent="0.25">
      <c r="A16" s="30" t="s">
        <v>86</v>
      </c>
      <c r="B16" s="32" t="s">
        <v>87</v>
      </c>
      <c r="C16" s="49">
        <v>0</v>
      </c>
      <c r="D16" s="50">
        <v>0</v>
      </c>
      <c r="E16" s="60">
        <f t="shared" si="0"/>
        <v>0</v>
      </c>
    </row>
    <row r="17" spans="1:5" x14ac:dyDescent="0.25">
      <c r="A17" s="30" t="s">
        <v>88</v>
      </c>
      <c r="B17" s="32" t="s">
        <v>89</v>
      </c>
      <c r="C17" s="49">
        <v>0</v>
      </c>
      <c r="D17" s="50">
        <v>0</v>
      </c>
      <c r="E17" s="60">
        <f t="shared" si="0"/>
        <v>0</v>
      </c>
    </row>
    <row r="18" spans="1:5" x14ac:dyDescent="0.25">
      <c r="A18" s="30" t="s">
        <v>90</v>
      </c>
      <c r="B18" s="32" t="s">
        <v>91</v>
      </c>
      <c r="C18" s="49">
        <v>0</v>
      </c>
      <c r="D18" s="50">
        <v>0</v>
      </c>
      <c r="E18" s="60">
        <f t="shared" si="0"/>
        <v>0</v>
      </c>
    </row>
    <row r="19" spans="1:5" x14ac:dyDescent="0.25">
      <c r="A19" s="30" t="s">
        <v>92</v>
      </c>
      <c r="B19" s="32" t="s">
        <v>93</v>
      </c>
      <c r="C19" s="49">
        <v>0</v>
      </c>
      <c r="D19" s="50">
        <v>0</v>
      </c>
      <c r="E19" s="60">
        <f t="shared" si="0"/>
        <v>0</v>
      </c>
    </row>
    <row r="20" spans="1:5" x14ac:dyDescent="0.25">
      <c r="A20" s="30" t="s">
        <v>94</v>
      </c>
      <c r="B20" s="32" t="s">
        <v>95</v>
      </c>
      <c r="C20" s="49">
        <v>0</v>
      </c>
      <c r="D20" s="50">
        <v>0</v>
      </c>
      <c r="E20" s="60">
        <f t="shared" si="0"/>
        <v>0</v>
      </c>
    </row>
    <row r="21" spans="1:5" x14ac:dyDescent="0.25">
      <c r="A21" s="30" t="s">
        <v>96</v>
      </c>
      <c r="B21" s="32" t="s">
        <v>97</v>
      </c>
      <c r="C21" s="49">
        <v>0</v>
      </c>
      <c r="D21" s="50">
        <v>0</v>
      </c>
      <c r="E21" s="60">
        <f t="shared" si="0"/>
        <v>0</v>
      </c>
    </row>
    <row r="22" spans="1:5" x14ac:dyDescent="0.25">
      <c r="A22" s="30">
        <v>20.414000000000001</v>
      </c>
      <c r="B22" s="32" t="s">
        <v>98</v>
      </c>
      <c r="C22" s="49">
        <v>0</v>
      </c>
      <c r="D22" s="70">
        <v>0</v>
      </c>
      <c r="E22" s="60">
        <f t="shared" si="0"/>
        <v>0</v>
      </c>
    </row>
    <row r="23" spans="1:5" x14ac:dyDescent="0.25">
      <c r="A23" s="30">
        <v>20.416</v>
      </c>
      <c r="B23" s="32" t="s">
        <v>99</v>
      </c>
      <c r="C23" s="48">
        <v>0</v>
      </c>
      <c r="D23" s="36">
        <v>0</v>
      </c>
      <c r="E23" s="60">
        <f t="shared" si="0"/>
        <v>0</v>
      </c>
    </row>
    <row r="24" spans="1:5" x14ac:dyDescent="0.25">
      <c r="A24" s="30">
        <v>20.417000000000002</v>
      </c>
      <c r="B24" s="32" t="s">
        <v>100</v>
      </c>
      <c r="C24" s="37"/>
      <c r="D24" s="38"/>
      <c r="E24" s="60">
        <v>0</v>
      </c>
    </row>
    <row r="25" spans="1:5" x14ac:dyDescent="0.25">
      <c r="A25" s="72">
        <v>20.417999999999999</v>
      </c>
      <c r="B25" s="52" t="s">
        <v>101</v>
      </c>
      <c r="C25" s="48">
        <v>0</v>
      </c>
      <c r="D25" s="69">
        <v>0</v>
      </c>
      <c r="E25" s="60">
        <f t="shared" ref="E25" si="1">C25*D25</f>
        <v>0</v>
      </c>
    </row>
    <row r="26" spans="1:5" x14ac:dyDescent="0.25">
      <c r="A26" s="30">
        <v>20.414999999999999</v>
      </c>
      <c r="B26" s="32" t="s">
        <v>102</v>
      </c>
      <c r="C26" s="39"/>
      <c r="D26" s="40"/>
      <c r="E26" s="60">
        <v>0</v>
      </c>
    </row>
    <row r="27" spans="1:5" x14ac:dyDescent="0.25">
      <c r="A27" s="30">
        <v>20.422000000000001</v>
      </c>
      <c r="B27" s="32" t="s">
        <v>103</v>
      </c>
      <c r="C27" s="39"/>
      <c r="D27" s="40"/>
      <c r="E27" s="60">
        <v>0</v>
      </c>
    </row>
    <row r="28" spans="1:5" x14ac:dyDescent="0.25">
      <c r="A28" s="30">
        <v>20.425000000000001</v>
      </c>
      <c r="B28" s="32" t="s">
        <v>104</v>
      </c>
      <c r="C28" s="39"/>
      <c r="D28" s="40"/>
      <c r="E28" s="60">
        <v>0</v>
      </c>
    </row>
    <row r="29" spans="1:5" x14ac:dyDescent="0.25">
      <c r="A29" s="30"/>
      <c r="B29" s="74" t="s">
        <v>105</v>
      </c>
      <c r="C29" s="39"/>
      <c r="D29" s="32"/>
      <c r="E29" s="66">
        <f>SUM(E5:E28)</f>
        <v>0</v>
      </c>
    </row>
    <row r="30" spans="1:5" x14ac:dyDescent="0.25">
      <c r="A30" s="29"/>
      <c r="B30" s="32"/>
      <c r="C30" s="32"/>
      <c r="D30" s="32"/>
      <c r="E30" s="64"/>
    </row>
    <row r="31" spans="1:5" ht="15.75" thickBot="1" x14ac:dyDescent="0.3">
      <c r="A31" s="29"/>
      <c r="B31" s="75" t="s">
        <v>106</v>
      </c>
      <c r="C31" s="32"/>
      <c r="D31" s="32"/>
      <c r="E31" s="67">
        <f>E29</f>
        <v>0</v>
      </c>
    </row>
    <row r="32" spans="1:5" ht="15.75" thickTop="1" x14ac:dyDescent="0.25">
      <c r="A32" s="29"/>
      <c r="B32" s="32"/>
      <c r="C32" s="32"/>
      <c r="D32" s="32"/>
      <c r="E32" s="64"/>
    </row>
    <row r="33" spans="1:5" x14ac:dyDescent="0.25">
      <c r="A33" s="29"/>
      <c r="B33" s="41" t="s">
        <v>107</v>
      </c>
      <c r="C33" s="47" t="s">
        <v>64</v>
      </c>
      <c r="D33" s="47" t="s">
        <v>2</v>
      </c>
      <c r="E33" s="65"/>
    </row>
    <row r="34" spans="1:5" x14ac:dyDescent="0.25">
      <c r="A34" s="30">
        <v>20.555</v>
      </c>
      <c r="B34" s="32" t="s">
        <v>108</v>
      </c>
      <c r="C34" s="32"/>
      <c r="D34" s="32"/>
      <c r="E34" s="60">
        <v>0</v>
      </c>
    </row>
    <row r="35" spans="1:5" x14ac:dyDescent="0.25">
      <c r="A35" s="30">
        <v>20.558</v>
      </c>
      <c r="B35" s="32" t="s">
        <v>109</v>
      </c>
      <c r="C35" s="32"/>
      <c r="D35" s="32"/>
      <c r="E35" s="60">
        <v>0</v>
      </c>
    </row>
    <row r="36" spans="1:5" x14ac:dyDescent="0.25">
      <c r="A36" s="30">
        <v>20.561</v>
      </c>
      <c r="B36" s="32" t="s">
        <v>23</v>
      </c>
      <c r="C36" s="32"/>
      <c r="D36" s="32"/>
      <c r="E36" s="60">
        <v>0</v>
      </c>
    </row>
    <row r="37" spans="1:5" x14ac:dyDescent="0.25">
      <c r="A37" s="30">
        <v>20.565999999999999</v>
      </c>
      <c r="B37" s="32" t="s">
        <v>110</v>
      </c>
      <c r="C37" s="32"/>
      <c r="D37" s="32"/>
      <c r="E37" s="60">
        <v>1200</v>
      </c>
    </row>
    <row r="38" spans="1:5" x14ac:dyDescent="0.25">
      <c r="A38" s="30">
        <v>20.57</v>
      </c>
      <c r="B38" s="32" t="s">
        <v>25</v>
      </c>
      <c r="C38" s="32"/>
      <c r="D38" s="43"/>
      <c r="E38" s="60">
        <v>0</v>
      </c>
    </row>
    <row r="39" spans="1:5" x14ac:dyDescent="0.25">
      <c r="A39" s="30">
        <v>20.573</v>
      </c>
      <c r="B39" s="32" t="s">
        <v>111</v>
      </c>
      <c r="C39" s="39"/>
      <c r="D39" s="44"/>
      <c r="E39" s="60">
        <v>0</v>
      </c>
    </row>
    <row r="40" spans="1:5" x14ac:dyDescent="0.25">
      <c r="A40" s="30">
        <v>20.582000000000001</v>
      </c>
      <c r="B40" s="32" t="s">
        <v>112</v>
      </c>
      <c r="C40" s="39"/>
      <c r="D40" s="46"/>
      <c r="E40" s="60">
        <v>25000</v>
      </c>
    </row>
    <row r="41" spans="1:5" x14ac:dyDescent="0.25">
      <c r="A41" s="30">
        <v>20.59</v>
      </c>
      <c r="B41" s="32" t="s">
        <v>113</v>
      </c>
      <c r="C41" s="39"/>
      <c r="D41" s="44"/>
      <c r="E41" s="60">
        <v>0</v>
      </c>
    </row>
    <row r="42" spans="1:5" x14ac:dyDescent="0.25">
      <c r="A42" s="72" t="s">
        <v>114</v>
      </c>
      <c r="B42" s="52" t="s">
        <v>115</v>
      </c>
      <c r="C42" s="48"/>
      <c r="D42" s="68"/>
      <c r="E42" s="60">
        <v>0</v>
      </c>
    </row>
    <row r="43" spans="1:5" x14ac:dyDescent="0.25">
      <c r="A43" s="30">
        <v>20.591000000000001</v>
      </c>
      <c r="B43" s="32" t="s">
        <v>116</v>
      </c>
      <c r="C43" s="39"/>
      <c r="D43" s="44"/>
      <c r="E43" s="60">
        <v>0</v>
      </c>
    </row>
    <row r="44" spans="1:5" x14ac:dyDescent="0.25">
      <c r="A44" s="30">
        <v>20.588000000000001</v>
      </c>
      <c r="B44" s="32" t="s">
        <v>117</v>
      </c>
      <c r="C44" s="39"/>
      <c r="D44" s="44"/>
      <c r="E44" s="60">
        <v>0</v>
      </c>
    </row>
    <row r="45" spans="1:5" x14ac:dyDescent="0.25">
      <c r="A45" s="30">
        <v>20.594000000000001</v>
      </c>
      <c r="B45" s="32" t="s">
        <v>118</v>
      </c>
      <c r="C45" s="39"/>
      <c r="D45" s="44"/>
      <c r="E45" s="60">
        <v>0</v>
      </c>
    </row>
    <row r="46" spans="1:5" x14ac:dyDescent="0.25">
      <c r="A46" s="72">
        <v>20.597999999999999</v>
      </c>
      <c r="B46" s="52" t="s">
        <v>119</v>
      </c>
      <c r="C46" s="48"/>
      <c r="D46" s="68"/>
      <c r="E46" s="60">
        <v>0</v>
      </c>
    </row>
    <row r="47" spans="1:5" x14ac:dyDescent="0.25">
      <c r="A47" s="30">
        <v>20.594999999999999</v>
      </c>
      <c r="B47" s="32" t="s">
        <v>120</v>
      </c>
      <c r="C47" s="39"/>
      <c r="D47" s="44"/>
      <c r="E47" s="60">
        <v>0</v>
      </c>
    </row>
    <row r="48" spans="1:5" x14ac:dyDescent="0.25">
      <c r="A48" s="30">
        <v>20.606000000000002</v>
      </c>
      <c r="B48" s="32" t="s">
        <v>121</v>
      </c>
      <c r="C48" s="39"/>
      <c r="D48" s="44"/>
      <c r="E48" s="60">
        <v>0</v>
      </c>
    </row>
    <row r="49" spans="1:5" x14ac:dyDescent="0.25">
      <c r="A49" s="30">
        <v>20.61</v>
      </c>
      <c r="B49" s="32" t="s">
        <v>99</v>
      </c>
      <c r="C49" s="48">
        <v>0</v>
      </c>
      <c r="D49" s="53">
        <v>0</v>
      </c>
      <c r="E49" s="60">
        <f>C49*D49</f>
        <v>0</v>
      </c>
    </row>
    <row r="50" spans="1:5" x14ac:dyDescent="0.25">
      <c r="A50" s="72">
        <v>20.611999999999998</v>
      </c>
      <c r="B50" s="52" t="s">
        <v>122</v>
      </c>
      <c r="C50" s="48"/>
      <c r="D50" s="68"/>
      <c r="E50" s="60">
        <v>0</v>
      </c>
    </row>
    <row r="51" spans="1:5" x14ac:dyDescent="0.25">
      <c r="A51" s="72">
        <v>20.614000000000001</v>
      </c>
      <c r="B51" s="52" t="s">
        <v>123</v>
      </c>
      <c r="C51" s="48"/>
      <c r="D51" s="68"/>
      <c r="E51" s="60">
        <v>0</v>
      </c>
    </row>
    <row r="52" spans="1:5" x14ac:dyDescent="0.25">
      <c r="A52" s="30">
        <v>20.614999999999998</v>
      </c>
      <c r="B52" s="32" t="s">
        <v>124</v>
      </c>
      <c r="C52" s="49"/>
      <c r="D52" s="51"/>
      <c r="E52" s="57">
        <v>0</v>
      </c>
    </row>
    <row r="53" spans="1:5" x14ac:dyDescent="0.25">
      <c r="A53" s="30">
        <v>20.616</v>
      </c>
      <c r="B53" s="32" t="s">
        <v>125</v>
      </c>
      <c r="C53" s="48"/>
      <c r="D53" s="53"/>
      <c r="E53" s="60">
        <v>0</v>
      </c>
    </row>
    <row r="54" spans="1:5" x14ac:dyDescent="0.25">
      <c r="A54" s="30" t="s">
        <v>126</v>
      </c>
      <c r="B54" s="32" t="s">
        <v>127</v>
      </c>
      <c r="C54" s="48"/>
      <c r="D54" s="53"/>
      <c r="E54" s="60">
        <v>0</v>
      </c>
    </row>
    <row r="55" spans="1:5" x14ac:dyDescent="0.25">
      <c r="A55" s="30" t="s">
        <v>128</v>
      </c>
      <c r="B55" s="32" t="s">
        <v>129</v>
      </c>
      <c r="C55" s="49">
        <v>0</v>
      </c>
      <c r="D55" s="51">
        <v>0</v>
      </c>
      <c r="E55" s="60">
        <f>C55*D55</f>
        <v>0</v>
      </c>
    </row>
    <row r="56" spans="1:5" x14ac:dyDescent="0.25">
      <c r="A56" s="30" t="s">
        <v>130</v>
      </c>
      <c r="B56" s="32" t="s">
        <v>131</v>
      </c>
      <c r="C56" s="49">
        <v>0</v>
      </c>
      <c r="D56" s="51">
        <v>0</v>
      </c>
      <c r="E56" s="60">
        <f t="shared" ref="E56:E64" si="2">C56*D56</f>
        <v>0</v>
      </c>
    </row>
    <row r="57" spans="1:5" x14ac:dyDescent="0.25">
      <c r="A57" s="30" t="s">
        <v>132</v>
      </c>
      <c r="B57" s="32" t="s">
        <v>133</v>
      </c>
      <c r="C57" s="49">
        <v>0</v>
      </c>
      <c r="D57" s="51">
        <v>0</v>
      </c>
      <c r="E57" s="60">
        <f t="shared" si="2"/>
        <v>0</v>
      </c>
    </row>
    <row r="58" spans="1:5" x14ac:dyDescent="0.25">
      <c r="A58" s="30" t="s">
        <v>134</v>
      </c>
      <c r="B58" s="32" t="s">
        <v>135</v>
      </c>
      <c r="C58" s="49">
        <v>0</v>
      </c>
      <c r="D58" s="51">
        <v>0</v>
      </c>
      <c r="E58" s="60">
        <f t="shared" si="2"/>
        <v>0</v>
      </c>
    </row>
    <row r="59" spans="1:5" x14ac:dyDescent="0.25">
      <c r="A59" s="30" t="s">
        <v>136</v>
      </c>
      <c r="B59" s="32" t="s">
        <v>137</v>
      </c>
      <c r="C59" s="49">
        <v>0</v>
      </c>
      <c r="D59" s="51">
        <v>0</v>
      </c>
      <c r="E59" s="60">
        <f t="shared" si="2"/>
        <v>0</v>
      </c>
    </row>
    <row r="60" spans="1:5" x14ac:dyDescent="0.25">
      <c r="A60" s="30" t="s">
        <v>138</v>
      </c>
      <c r="B60" s="32" t="s">
        <v>139</v>
      </c>
      <c r="C60" s="49">
        <v>0</v>
      </c>
      <c r="D60" s="51">
        <v>0</v>
      </c>
      <c r="E60" s="60">
        <f t="shared" si="2"/>
        <v>0</v>
      </c>
    </row>
    <row r="61" spans="1:5" x14ac:dyDescent="0.25">
      <c r="A61" s="30" t="s">
        <v>140</v>
      </c>
      <c r="B61" s="32" t="s">
        <v>141</v>
      </c>
      <c r="C61" s="49">
        <v>0</v>
      </c>
      <c r="D61" s="51">
        <v>0</v>
      </c>
      <c r="E61" s="60">
        <f t="shared" si="2"/>
        <v>0</v>
      </c>
    </row>
    <row r="62" spans="1:5" x14ac:dyDescent="0.25">
      <c r="A62" s="30" t="s">
        <v>142</v>
      </c>
      <c r="B62" s="32" t="s">
        <v>143</v>
      </c>
      <c r="C62" s="49">
        <v>0</v>
      </c>
      <c r="D62" s="51">
        <v>0</v>
      </c>
      <c r="E62" s="60">
        <f t="shared" si="2"/>
        <v>0</v>
      </c>
    </row>
    <row r="63" spans="1:5" x14ac:dyDescent="0.25">
      <c r="A63" s="30" t="s">
        <v>144</v>
      </c>
      <c r="B63" s="32" t="s">
        <v>145</v>
      </c>
      <c r="C63" s="49">
        <v>0</v>
      </c>
      <c r="D63" s="51">
        <v>0</v>
      </c>
      <c r="E63" s="60">
        <f t="shared" si="2"/>
        <v>0</v>
      </c>
    </row>
    <row r="64" spans="1:5" x14ac:dyDescent="0.25">
      <c r="A64" s="30" t="s">
        <v>146</v>
      </c>
      <c r="B64" s="32" t="s">
        <v>147</v>
      </c>
      <c r="C64" s="49">
        <v>0</v>
      </c>
      <c r="D64" s="51">
        <v>0</v>
      </c>
      <c r="E64" s="60">
        <f t="shared" si="2"/>
        <v>0</v>
      </c>
    </row>
    <row r="65" spans="1:5" x14ac:dyDescent="0.25">
      <c r="A65" s="30">
        <v>20.622</v>
      </c>
      <c r="B65" s="32" t="s">
        <v>40</v>
      </c>
      <c r="C65" s="48"/>
      <c r="D65" s="53"/>
      <c r="E65" s="60">
        <v>0</v>
      </c>
    </row>
    <row r="66" spans="1:5" x14ac:dyDescent="0.25">
      <c r="A66" s="72"/>
      <c r="B66" s="52" t="s">
        <v>148</v>
      </c>
      <c r="C66" s="48"/>
      <c r="D66" s="53"/>
      <c r="E66" s="60">
        <v>0</v>
      </c>
    </row>
    <row r="67" spans="1:5" x14ac:dyDescent="0.25">
      <c r="A67" s="30">
        <v>20.632999999999999</v>
      </c>
      <c r="B67" s="32" t="s">
        <v>149</v>
      </c>
      <c r="C67" s="48">
        <v>0</v>
      </c>
      <c r="D67" s="53">
        <v>0</v>
      </c>
      <c r="E67" s="60">
        <f>C67*D67</f>
        <v>0</v>
      </c>
    </row>
    <row r="68" spans="1:5" x14ac:dyDescent="0.25">
      <c r="A68" s="30">
        <v>20.63</v>
      </c>
      <c r="B68" s="32" t="s">
        <v>41</v>
      </c>
      <c r="C68" s="39"/>
      <c r="D68" s="45"/>
      <c r="E68" s="57">
        <v>0</v>
      </c>
    </row>
    <row r="69" spans="1:5" x14ac:dyDescent="0.25">
      <c r="A69" s="30">
        <v>20.645</v>
      </c>
      <c r="B69" s="32" t="s">
        <v>150</v>
      </c>
      <c r="C69" s="39"/>
      <c r="D69" s="45"/>
      <c r="E69" s="60">
        <v>0</v>
      </c>
    </row>
    <row r="70" spans="1:5" x14ac:dyDescent="0.25">
      <c r="A70" s="30">
        <v>20.648</v>
      </c>
      <c r="B70" s="32" t="s">
        <v>151</v>
      </c>
      <c r="C70" s="39"/>
      <c r="D70" s="45"/>
      <c r="E70" s="60">
        <v>0</v>
      </c>
    </row>
    <row r="71" spans="1:5" x14ac:dyDescent="0.25">
      <c r="A71" s="30">
        <v>20.651</v>
      </c>
      <c r="B71" s="32" t="s">
        <v>152</v>
      </c>
      <c r="C71" s="39"/>
      <c r="D71" s="45"/>
      <c r="E71" s="60">
        <v>0</v>
      </c>
    </row>
    <row r="72" spans="1:5" x14ac:dyDescent="0.25">
      <c r="A72" s="30">
        <v>20.652000000000001</v>
      </c>
      <c r="B72" s="32" t="s">
        <v>153</v>
      </c>
      <c r="C72" s="39"/>
      <c r="D72" s="45"/>
      <c r="E72" s="60">
        <v>0</v>
      </c>
    </row>
    <row r="73" spans="1:5" x14ac:dyDescent="0.25">
      <c r="A73" s="30">
        <v>20.654</v>
      </c>
      <c r="B73" s="32" t="s">
        <v>154</v>
      </c>
      <c r="C73" s="39"/>
      <c r="D73" s="45"/>
      <c r="E73" s="60">
        <v>0</v>
      </c>
    </row>
    <row r="74" spans="1:5" x14ac:dyDescent="0.25">
      <c r="A74" s="30">
        <v>20.663</v>
      </c>
      <c r="B74" s="32" t="s">
        <v>45</v>
      </c>
      <c r="C74" s="39"/>
      <c r="D74" s="45"/>
      <c r="E74" s="60">
        <v>0</v>
      </c>
    </row>
    <row r="75" spans="1:5" x14ac:dyDescent="0.25">
      <c r="A75" s="30">
        <v>20.666</v>
      </c>
      <c r="B75" s="32" t="s">
        <v>155</v>
      </c>
      <c r="C75" s="42"/>
      <c r="D75" s="45"/>
      <c r="E75" s="60">
        <v>0</v>
      </c>
    </row>
    <row r="76" spans="1:5" x14ac:dyDescent="0.25">
      <c r="A76" s="30">
        <v>20.669</v>
      </c>
      <c r="B76" s="32" t="s">
        <v>156</v>
      </c>
      <c r="C76" s="42"/>
      <c r="D76" s="45"/>
      <c r="E76" s="60">
        <v>0</v>
      </c>
    </row>
    <row r="77" spans="1:5" x14ac:dyDescent="0.25">
      <c r="A77" s="72">
        <v>20.672000000000001</v>
      </c>
      <c r="B77" s="52" t="s">
        <v>157</v>
      </c>
      <c r="C77" s="49"/>
      <c r="D77" s="53"/>
      <c r="E77" s="60">
        <v>0</v>
      </c>
    </row>
    <row r="78" spans="1:5" x14ac:dyDescent="0.25">
      <c r="A78" s="30">
        <v>20.675000000000001</v>
      </c>
      <c r="B78" s="32" t="s">
        <v>158</v>
      </c>
      <c r="C78" s="42"/>
      <c r="D78" s="45"/>
      <c r="E78" s="60">
        <v>0</v>
      </c>
    </row>
    <row r="79" spans="1:5" x14ac:dyDescent="0.25">
      <c r="A79" s="30">
        <v>20.678999999999998</v>
      </c>
      <c r="B79" s="32" t="s">
        <v>159</v>
      </c>
      <c r="C79" s="42"/>
      <c r="D79" s="45"/>
      <c r="E79" s="60">
        <v>0</v>
      </c>
    </row>
    <row r="80" spans="1:5" x14ac:dyDescent="0.25">
      <c r="A80" s="30">
        <v>20.68</v>
      </c>
      <c r="B80" s="32" t="s">
        <v>160</v>
      </c>
      <c r="C80" s="42"/>
      <c r="D80" s="45"/>
      <c r="E80" s="60">
        <v>0</v>
      </c>
    </row>
    <row r="81" spans="1:5" x14ac:dyDescent="0.25">
      <c r="A81" s="30">
        <v>20.681000000000001</v>
      </c>
      <c r="B81" s="32" t="s">
        <v>161</v>
      </c>
      <c r="C81" s="42"/>
      <c r="D81" s="45"/>
      <c r="E81" s="60">
        <v>0</v>
      </c>
    </row>
    <row r="82" spans="1:5" x14ac:dyDescent="0.25">
      <c r="A82" s="30">
        <v>20.684000000000001</v>
      </c>
      <c r="B82" s="32" t="s">
        <v>162</v>
      </c>
      <c r="C82" s="39"/>
      <c r="D82" s="45"/>
      <c r="E82" s="60">
        <v>0</v>
      </c>
    </row>
    <row r="83" spans="1:5" x14ac:dyDescent="0.25">
      <c r="A83" s="30">
        <v>20.687000000000001</v>
      </c>
      <c r="B83" s="32" t="s">
        <v>163</v>
      </c>
      <c r="C83" s="39"/>
      <c r="D83" s="45"/>
      <c r="E83" s="60">
        <v>0</v>
      </c>
    </row>
    <row r="84" spans="1:5" x14ac:dyDescent="0.25">
      <c r="A84" s="30">
        <v>20.69</v>
      </c>
      <c r="B84" s="32" t="s">
        <v>164</v>
      </c>
      <c r="C84" s="39"/>
      <c r="D84" s="45"/>
      <c r="E84" s="60">
        <v>0</v>
      </c>
    </row>
    <row r="85" spans="1:5" x14ac:dyDescent="0.25">
      <c r="A85" s="72">
        <v>20.69</v>
      </c>
      <c r="B85" s="52" t="s">
        <v>165</v>
      </c>
      <c r="C85" s="48"/>
      <c r="D85" s="53"/>
      <c r="E85" s="60">
        <v>0</v>
      </c>
    </row>
    <row r="86" spans="1:5" x14ac:dyDescent="0.25">
      <c r="A86" s="30">
        <v>20.692</v>
      </c>
      <c r="B86" s="32" t="s">
        <v>166</v>
      </c>
      <c r="C86" s="39"/>
      <c r="D86" s="45"/>
      <c r="E86" s="60">
        <v>0</v>
      </c>
    </row>
    <row r="87" spans="1:5" x14ac:dyDescent="0.25">
      <c r="A87" s="30">
        <v>20.71</v>
      </c>
      <c r="B87" s="32" t="s">
        <v>167</v>
      </c>
      <c r="C87" s="39"/>
      <c r="D87" s="45"/>
      <c r="E87" s="60">
        <v>0</v>
      </c>
    </row>
    <row r="88" spans="1:5" x14ac:dyDescent="0.25">
      <c r="A88" s="30">
        <v>20.853999999999999</v>
      </c>
      <c r="B88" s="32" t="s">
        <v>168</v>
      </c>
      <c r="C88" s="39"/>
      <c r="D88" s="32"/>
      <c r="E88" s="63">
        <v>0</v>
      </c>
    </row>
    <row r="89" spans="1:5" x14ac:dyDescent="0.25">
      <c r="A89" s="30"/>
      <c r="B89" s="75" t="s">
        <v>169</v>
      </c>
      <c r="C89" s="32"/>
      <c r="D89" s="32"/>
      <c r="E89" s="59">
        <f>SUM(E34:E88)</f>
        <v>26200</v>
      </c>
    </row>
    <row r="90" spans="1:5" x14ac:dyDescent="0.25">
      <c r="A90" s="30"/>
      <c r="B90" s="41"/>
      <c r="C90" s="32"/>
      <c r="D90" s="32"/>
      <c r="E90" s="58"/>
    </row>
    <row r="91" spans="1:5" x14ac:dyDescent="0.25">
      <c r="A91" s="30"/>
      <c r="B91" s="75" t="s">
        <v>57</v>
      </c>
      <c r="C91" s="32"/>
      <c r="D91" s="32"/>
      <c r="E91" s="76">
        <v>0</v>
      </c>
    </row>
    <row r="92" spans="1:5" x14ac:dyDescent="0.25">
      <c r="A92" s="30"/>
      <c r="B92" s="31"/>
      <c r="C92" s="32"/>
      <c r="D92" s="31"/>
      <c r="E92" s="62"/>
    </row>
    <row r="93" spans="1:5" ht="15.75" thickBot="1" x14ac:dyDescent="0.3">
      <c r="A93" s="30"/>
      <c r="B93" s="75" t="s">
        <v>170</v>
      </c>
      <c r="C93" s="32"/>
      <c r="D93" s="31"/>
      <c r="E93" s="71">
        <f>E31-E89-E91</f>
        <v>-26200</v>
      </c>
    </row>
    <row r="94" spans="1:5" ht="20.25" thickTop="1" x14ac:dyDescent="0.35">
      <c r="A94" s="27"/>
      <c r="B94" s="27"/>
      <c r="C94" s="27"/>
      <c r="D94" s="27"/>
      <c r="E94" s="6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22"/>
  <sheetViews>
    <sheetView tabSelected="1" topLeftCell="A154" workbookViewId="0">
      <selection activeCell="F111" sqref="F111"/>
    </sheetView>
  </sheetViews>
  <sheetFormatPr defaultRowHeight="15" x14ac:dyDescent="0.25"/>
  <cols>
    <col min="1" max="1" width="58.7109375" bestFit="1" customWidth="1"/>
    <col min="4" max="4" width="14.28515625" customWidth="1"/>
    <col min="5" max="5" width="19" customWidth="1"/>
    <col min="6" max="6" width="18.7109375" customWidth="1"/>
    <col min="7" max="7" width="42.28515625" customWidth="1"/>
  </cols>
  <sheetData>
    <row r="1" spans="1:7" ht="15.75" x14ac:dyDescent="0.25">
      <c r="A1" s="125"/>
      <c r="B1" s="125"/>
      <c r="C1" s="125"/>
      <c r="D1" s="125"/>
      <c r="E1" s="160" t="s">
        <v>173</v>
      </c>
    </row>
    <row r="2" spans="1:7" ht="15.75" x14ac:dyDescent="0.25">
      <c r="A2" s="126"/>
      <c r="B2" s="126"/>
      <c r="C2" s="126"/>
      <c r="D2" s="126"/>
      <c r="E2" s="160" t="s">
        <v>174</v>
      </c>
      <c r="F2" s="160" t="s">
        <v>174</v>
      </c>
    </row>
    <row r="3" spans="1:7" ht="15.75" thickBot="1" x14ac:dyDescent="0.3">
      <c r="A3" s="127"/>
      <c r="B3" s="128"/>
      <c r="C3" s="128"/>
      <c r="D3" s="128"/>
      <c r="E3" s="161" t="s">
        <v>62</v>
      </c>
      <c r="F3" t="s">
        <v>345</v>
      </c>
    </row>
    <row r="4" spans="1:7" ht="16.5" thickTop="1" x14ac:dyDescent="0.25">
      <c r="A4" s="99" t="s">
        <v>175</v>
      </c>
      <c r="B4" s="99"/>
      <c r="C4" s="99"/>
      <c r="D4" s="99"/>
      <c r="E4" s="134"/>
    </row>
    <row r="5" spans="1:7" ht="15.75" x14ac:dyDescent="0.25">
      <c r="A5" s="99"/>
      <c r="B5" s="99"/>
      <c r="C5" s="99"/>
      <c r="D5" s="99"/>
      <c r="E5" s="134"/>
    </row>
    <row r="6" spans="1:7" ht="15.75" x14ac:dyDescent="0.25">
      <c r="A6" s="113" t="s">
        <v>176</v>
      </c>
      <c r="B6" s="114" t="s">
        <v>64</v>
      </c>
      <c r="C6" s="114"/>
      <c r="D6" s="114" t="s">
        <v>2</v>
      </c>
      <c r="E6" s="134"/>
    </row>
    <row r="7" spans="1:7" ht="15.75" x14ac:dyDescent="0.25">
      <c r="A7" s="99" t="s">
        <v>177</v>
      </c>
      <c r="B7" s="99"/>
      <c r="C7" s="99"/>
      <c r="D7" s="99"/>
      <c r="E7" s="134"/>
    </row>
    <row r="8" spans="1:7" ht="15.75" x14ac:dyDescent="0.25">
      <c r="A8" s="106" t="s">
        <v>178</v>
      </c>
      <c r="B8" s="107">
        <v>13302</v>
      </c>
      <c r="C8" s="107"/>
      <c r="D8" s="108">
        <v>38</v>
      </c>
      <c r="E8" s="134"/>
    </row>
    <row r="9" spans="1:7" ht="15.75" x14ac:dyDescent="0.25">
      <c r="A9" s="106" t="s">
        <v>179</v>
      </c>
      <c r="B9" s="107">
        <v>13500</v>
      </c>
      <c r="C9" s="107"/>
      <c r="D9" s="108">
        <v>39</v>
      </c>
      <c r="E9" s="134"/>
    </row>
    <row r="10" spans="1:7" ht="15.75" x14ac:dyDescent="0.25">
      <c r="A10" s="129" t="s">
        <v>180</v>
      </c>
      <c r="B10" s="130">
        <v>13000</v>
      </c>
      <c r="C10" s="130"/>
      <c r="D10" s="131">
        <v>41.5</v>
      </c>
      <c r="E10" s="134"/>
    </row>
    <row r="11" spans="1:7" ht="15.75" x14ac:dyDescent="0.25">
      <c r="A11" s="129" t="s">
        <v>181</v>
      </c>
      <c r="B11" s="130">
        <v>12555</v>
      </c>
      <c r="C11" s="130"/>
      <c r="D11" s="131">
        <v>41.5</v>
      </c>
      <c r="E11" s="134"/>
    </row>
    <row r="12" spans="1:7" ht="15.75" x14ac:dyDescent="0.25">
      <c r="A12" s="129" t="s">
        <v>182</v>
      </c>
      <c r="B12" s="130">
        <v>11500</v>
      </c>
      <c r="C12" s="130"/>
      <c r="D12" s="131">
        <v>43.5</v>
      </c>
      <c r="E12" s="134"/>
    </row>
    <row r="13" spans="1:7" ht="15.75" x14ac:dyDescent="0.25">
      <c r="A13" s="129" t="s">
        <v>183</v>
      </c>
      <c r="B13" s="130">
        <v>11400</v>
      </c>
      <c r="C13" s="130"/>
      <c r="D13" s="131">
        <v>48</v>
      </c>
      <c r="E13" s="134"/>
    </row>
    <row r="14" spans="1:7" ht="15.75" x14ac:dyDescent="0.25">
      <c r="A14" s="129" t="s">
        <v>184</v>
      </c>
      <c r="B14" s="130">
        <v>11300</v>
      </c>
      <c r="C14" s="130"/>
      <c r="D14" s="131">
        <v>48</v>
      </c>
      <c r="E14" s="134"/>
    </row>
    <row r="15" spans="1:7" ht="15.75" x14ac:dyDescent="0.25">
      <c r="A15" s="129" t="s">
        <v>185</v>
      </c>
      <c r="B15" s="130">
        <v>11200</v>
      </c>
      <c r="C15" s="130"/>
      <c r="D15" s="131">
        <v>48</v>
      </c>
      <c r="E15" s="145"/>
    </row>
    <row r="16" spans="1:7" ht="15.75" x14ac:dyDescent="0.25">
      <c r="A16" s="129" t="s">
        <v>186</v>
      </c>
      <c r="B16" s="130">
        <v>10800</v>
      </c>
      <c r="C16" s="130"/>
      <c r="D16" s="131">
        <v>51</v>
      </c>
      <c r="E16" s="145">
        <f>B16*D16</f>
        <v>550800</v>
      </c>
      <c r="F16" s="164">
        <f>(10455*D16)*0.95</f>
        <v>506544.75</v>
      </c>
      <c r="G16" s="165" t="s">
        <v>338</v>
      </c>
    </row>
    <row r="17" spans="1:7" ht="15.75" x14ac:dyDescent="0.25">
      <c r="A17" s="106"/>
      <c r="B17" s="107"/>
      <c r="C17" s="107"/>
      <c r="D17" s="108"/>
      <c r="E17" s="145"/>
    </row>
    <row r="18" spans="1:7" ht="15.75" x14ac:dyDescent="0.25">
      <c r="A18" s="99" t="s">
        <v>187</v>
      </c>
      <c r="B18" s="99"/>
      <c r="C18" s="99" t="s">
        <v>49</v>
      </c>
      <c r="D18" s="97" t="s">
        <v>49</v>
      </c>
      <c r="E18" s="145"/>
    </row>
    <row r="19" spans="1:7" ht="15.75" x14ac:dyDescent="0.25">
      <c r="A19" s="109" t="s">
        <v>178</v>
      </c>
      <c r="B19" s="110"/>
      <c r="C19" s="110"/>
      <c r="D19" s="111"/>
      <c r="E19" s="145"/>
    </row>
    <row r="20" spans="1:7" ht="15.75" x14ac:dyDescent="0.25">
      <c r="A20" s="109" t="s">
        <v>179</v>
      </c>
      <c r="B20" s="110"/>
      <c r="C20" s="110"/>
      <c r="D20" s="111"/>
      <c r="E20" s="145"/>
    </row>
    <row r="21" spans="1:7" ht="15.75" x14ac:dyDescent="0.25">
      <c r="A21" s="132" t="s">
        <v>188</v>
      </c>
      <c r="B21" s="133"/>
      <c r="C21" s="133"/>
      <c r="D21" s="134"/>
      <c r="E21" s="145"/>
    </row>
    <row r="22" spans="1:7" ht="15.75" x14ac:dyDescent="0.25">
      <c r="A22" s="132" t="s">
        <v>181</v>
      </c>
      <c r="B22" s="133"/>
      <c r="C22" s="133"/>
      <c r="D22" s="134"/>
      <c r="E22" s="145"/>
    </row>
    <row r="23" spans="1:7" ht="15.75" x14ac:dyDescent="0.25">
      <c r="A23" s="132" t="s">
        <v>182</v>
      </c>
      <c r="B23" s="133">
        <v>1150</v>
      </c>
      <c r="C23" s="133"/>
      <c r="D23" s="134">
        <v>25</v>
      </c>
      <c r="E23" s="145"/>
    </row>
    <row r="24" spans="1:7" ht="15.75" x14ac:dyDescent="0.25">
      <c r="A24" s="132" t="s">
        <v>183</v>
      </c>
      <c r="B24" s="133">
        <v>1140</v>
      </c>
      <c r="C24" s="133"/>
      <c r="D24" s="134">
        <v>25</v>
      </c>
      <c r="E24" s="145"/>
    </row>
    <row r="25" spans="1:7" ht="15.75" x14ac:dyDescent="0.25">
      <c r="A25" s="132" t="s">
        <v>184</v>
      </c>
      <c r="B25" s="133">
        <v>1100</v>
      </c>
      <c r="C25" s="133"/>
      <c r="D25" s="134">
        <v>25</v>
      </c>
      <c r="E25" s="145"/>
    </row>
    <row r="26" spans="1:7" ht="15.75" x14ac:dyDescent="0.25">
      <c r="A26" s="132" t="s">
        <v>185</v>
      </c>
      <c r="B26" s="133">
        <v>1100</v>
      </c>
      <c r="C26" s="133"/>
      <c r="D26" s="134">
        <v>35</v>
      </c>
      <c r="E26" s="145"/>
    </row>
    <row r="27" spans="1:7" ht="15.75" x14ac:dyDescent="0.25">
      <c r="A27" s="132" t="s">
        <v>189</v>
      </c>
      <c r="B27" s="133">
        <v>1000</v>
      </c>
      <c r="C27" s="133"/>
      <c r="D27" s="134">
        <v>35</v>
      </c>
      <c r="E27" s="145">
        <f>B27*D27</f>
        <v>35000</v>
      </c>
      <c r="F27" s="164">
        <f>700*35</f>
        <v>24500</v>
      </c>
      <c r="G27" s="165" t="s">
        <v>339</v>
      </c>
    </row>
    <row r="28" spans="1:7" ht="15.75" x14ac:dyDescent="0.25">
      <c r="A28" s="132"/>
      <c r="B28" s="133"/>
      <c r="C28" s="133"/>
      <c r="D28" s="134"/>
      <c r="E28" s="145"/>
    </row>
    <row r="29" spans="1:7" ht="15.75" x14ac:dyDescent="0.25">
      <c r="A29" s="132" t="s">
        <v>190</v>
      </c>
      <c r="B29" s="133"/>
      <c r="C29" s="133"/>
      <c r="D29" s="134"/>
      <c r="E29" s="145">
        <v>0</v>
      </c>
    </row>
    <row r="30" spans="1:7" ht="15.75" x14ac:dyDescent="0.25">
      <c r="A30" s="129" t="s">
        <v>191</v>
      </c>
      <c r="B30" s="129"/>
      <c r="C30" s="129"/>
      <c r="D30" s="129"/>
      <c r="E30" s="145">
        <v>24779.599999999999</v>
      </c>
      <c r="F30" s="164">
        <f>+E30</f>
        <v>24779.599999999999</v>
      </c>
    </row>
    <row r="31" spans="1:7" ht="15.75" x14ac:dyDescent="0.25">
      <c r="A31" s="121" t="s">
        <v>192</v>
      </c>
      <c r="B31" s="107"/>
      <c r="C31" s="107"/>
      <c r="D31" s="108"/>
      <c r="E31" s="145">
        <v>1000</v>
      </c>
      <c r="F31" s="164">
        <f>+E31</f>
        <v>1000</v>
      </c>
    </row>
    <row r="32" spans="1:7" ht="15.75" x14ac:dyDescent="0.25">
      <c r="A32" s="119" t="s">
        <v>193</v>
      </c>
      <c r="B32" s="135"/>
      <c r="C32" s="135"/>
      <c r="D32" s="119"/>
      <c r="E32" s="145"/>
    </row>
    <row r="33" spans="1:6" ht="15.75" x14ac:dyDescent="0.25">
      <c r="A33" s="99" t="s">
        <v>194</v>
      </c>
      <c r="B33" s="99"/>
      <c r="C33" s="99"/>
      <c r="D33" s="99"/>
      <c r="E33" s="145"/>
    </row>
    <row r="34" spans="1:6" ht="15.75" x14ac:dyDescent="0.25">
      <c r="A34" s="99" t="s">
        <v>195</v>
      </c>
      <c r="B34" s="107">
        <v>100</v>
      </c>
      <c r="C34" s="107"/>
      <c r="D34" s="108">
        <v>8</v>
      </c>
      <c r="E34" s="145"/>
    </row>
    <row r="35" spans="1:6" ht="15.75" x14ac:dyDescent="0.25">
      <c r="A35" s="99" t="s">
        <v>196</v>
      </c>
      <c r="B35" s="107">
        <v>100</v>
      </c>
      <c r="C35" s="107"/>
      <c r="D35" s="108">
        <v>8</v>
      </c>
      <c r="E35" s="145"/>
    </row>
    <row r="36" spans="1:6" ht="15.75" x14ac:dyDescent="0.25">
      <c r="A36" s="99" t="s">
        <v>197</v>
      </c>
      <c r="B36" s="107">
        <v>50</v>
      </c>
      <c r="C36" s="107"/>
      <c r="D36" s="108">
        <v>8</v>
      </c>
      <c r="E36" s="145"/>
    </row>
    <row r="37" spans="1:6" ht="15.75" x14ac:dyDescent="0.25">
      <c r="A37" s="99" t="s">
        <v>198</v>
      </c>
      <c r="B37" s="107">
        <v>40</v>
      </c>
      <c r="C37" s="107"/>
      <c r="D37" s="108">
        <v>8</v>
      </c>
      <c r="E37" s="145"/>
    </row>
    <row r="38" spans="1:6" ht="15.75" x14ac:dyDescent="0.25">
      <c r="A38" s="99" t="s">
        <v>199</v>
      </c>
      <c r="B38" s="107">
        <v>40</v>
      </c>
      <c r="C38" s="107"/>
      <c r="D38" s="108">
        <v>10</v>
      </c>
      <c r="E38" s="145"/>
    </row>
    <row r="39" spans="1:6" ht="15.75" x14ac:dyDescent="0.25">
      <c r="A39" s="99" t="s">
        <v>200</v>
      </c>
      <c r="B39" s="107">
        <v>10</v>
      </c>
      <c r="C39" s="107"/>
      <c r="D39" s="108">
        <v>10</v>
      </c>
      <c r="E39" s="145"/>
    </row>
    <row r="40" spans="1:6" ht="15.75" x14ac:dyDescent="0.25">
      <c r="A40" s="99" t="s">
        <v>201</v>
      </c>
      <c r="B40" s="107">
        <v>10</v>
      </c>
      <c r="C40" s="107"/>
      <c r="D40" s="108">
        <v>10</v>
      </c>
      <c r="E40" s="145"/>
    </row>
    <row r="41" spans="1:6" ht="15.75" x14ac:dyDescent="0.25">
      <c r="A41" s="99" t="s">
        <v>202</v>
      </c>
      <c r="B41" s="107">
        <v>10</v>
      </c>
      <c r="C41" s="107"/>
      <c r="D41" s="108">
        <v>10</v>
      </c>
      <c r="E41" s="145"/>
    </row>
    <row r="42" spans="1:6" ht="15.75" x14ac:dyDescent="0.25">
      <c r="A42" s="99" t="s">
        <v>203</v>
      </c>
      <c r="B42" s="107">
        <v>10</v>
      </c>
      <c r="C42" s="107"/>
      <c r="D42" s="108">
        <v>10</v>
      </c>
      <c r="E42" s="145">
        <f>B42*D42</f>
        <v>100</v>
      </c>
      <c r="F42" s="164">
        <f>+E42</f>
        <v>100</v>
      </c>
    </row>
    <row r="43" spans="1:6" ht="15.75" x14ac:dyDescent="0.25">
      <c r="A43" s="99"/>
      <c r="B43" s="107"/>
      <c r="C43" s="107"/>
      <c r="D43" s="108"/>
      <c r="E43" s="145"/>
    </row>
    <row r="44" spans="1:6" ht="15.75" x14ac:dyDescent="0.25">
      <c r="A44" s="99" t="s">
        <v>204</v>
      </c>
      <c r="B44" s="98"/>
      <c r="C44" s="98"/>
      <c r="D44" s="98"/>
      <c r="E44" s="145"/>
    </row>
    <row r="45" spans="1:6" ht="15.75" x14ac:dyDescent="0.25">
      <c r="A45" s="106" t="s">
        <v>178</v>
      </c>
      <c r="B45" s="107">
        <v>13302</v>
      </c>
      <c r="C45" s="107"/>
      <c r="D45" s="108">
        <v>2</v>
      </c>
      <c r="E45" s="145"/>
    </row>
    <row r="46" spans="1:6" ht="15.75" x14ac:dyDescent="0.25">
      <c r="A46" s="106" t="s">
        <v>179</v>
      </c>
      <c r="B46" s="107">
        <v>13500</v>
      </c>
      <c r="C46" s="107"/>
      <c r="D46" s="108">
        <v>3</v>
      </c>
      <c r="E46" s="145"/>
    </row>
    <row r="47" spans="1:6" ht="15.75" x14ac:dyDescent="0.25">
      <c r="A47" s="106" t="s">
        <v>188</v>
      </c>
      <c r="B47" s="130">
        <v>13000</v>
      </c>
      <c r="C47" s="130"/>
      <c r="D47" s="131">
        <v>1.5</v>
      </c>
      <c r="E47" s="145"/>
    </row>
    <row r="48" spans="1:6" ht="15.75" x14ac:dyDescent="0.25">
      <c r="A48" s="106" t="s">
        <v>181</v>
      </c>
      <c r="B48" s="130">
        <v>12555</v>
      </c>
      <c r="C48" s="130"/>
      <c r="D48" s="131">
        <v>2.5</v>
      </c>
      <c r="E48" s="145"/>
    </row>
    <row r="49" spans="1:7" ht="15.75" x14ac:dyDescent="0.25">
      <c r="A49" s="106" t="s">
        <v>182</v>
      </c>
      <c r="B49" s="130">
        <v>11500</v>
      </c>
      <c r="C49" s="130"/>
      <c r="D49" s="131">
        <v>2.5</v>
      </c>
      <c r="E49" s="145"/>
    </row>
    <row r="50" spans="1:7" ht="15.75" x14ac:dyDescent="0.25">
      <c r="A50" s="106" t="s">
        <v>183</v>
      </c>
      <c r="B50" s="130">
        <v>11400</v>
      </c>
      <c r="C50" s="130"/>
      <c r="D50" s="131">
        <v>0</v>
      </c>
      <c r="E50" s="145"/>
    </row>
    <row r="51" spans="1:7" ht="15.75" x14ac:dyDescent="0.25">
      <c r="A51" s="106" t="s">
        <v>184</v>
      </c>
      <c r="B51" s="130">
        <v>11300</v>
      </c>
      <c r="C51" s="130"/>
      <c r="D51" s="131">
        <v>1</v>
      </c>
      <c r="E51" s="145"/>
    </row>
    <row r="52" spans="1:7" ht="15.75" x14ac:dyDescent="0.25">
      <c r="A52" s="106" t="s">
        <v>185</v>
      </c>
      <c r="B52" s="130">
        <v>11200</v>
      </c>
      <c r="C52" s="130"/>
      <c r="D52" s="131">
        <v>1</v>
      </c>
      <c r="E52" s="145"/>
    </row>
    <row r="53" spans="1:7" ht="15.75" x14ac:dyDescent="0.25">
      <c r="A53" s="106" t="s">
        <v>186</v>
      </c>
      <c r="B53" s="130">
        <v>10800</v>
      </c>
      <c r="C53" s="130"/>
      <c r="D53" s="131">
        <v>0</v>
      </c>
      <c r="E53" s="145">
        <v>0</v>
      </c>
    </row>
    <row r="54" spans="1:7" ht="15.75" x14ac:dyDescent="0.25">
      <c r="A54" s="106"/>
      <c r="B54" s="107"/>
      <c r="C54" s="107"/>
      <c r="D54" s="108"/>
      <c r="E54" s="145"/>
    </row>
    <row r="55" spans="1:7" ht="15.75" x14ac:dyDescent="0.25">
      <c r="A55" s="106" t="s">
        <v>205</v>
      </c>
      <c r="B55" s="107"/>
      <c r="C55" s="107"/>
      <c r="D55" s="122"/>
      <c r="E55" s="145">
        <v>0</v>
      </c>
    </row>
    <row r="56" spans="1:7" ht="15.75" x14ac:dyDescent="0.25">
      <c r="A56" s="106" t="s">
        <v>206</v>
      </c>
      <c r="B56" s="107"/>
      <c r="C56" s="107"/>
      <c r="D56" s="122"/>
      <c r="E56" s="145">
        <v>3000</v>
      </c>
      <c r="F56" s="164">
        <f>+E56</f>
        <v>3000</v>
      </c>
    </row>
    <row r="57" spans="1:7" ht="15.75" x14ac:dyDescent="0.25">
      <c r="A57" s="106" t="s">
        <v>207</v>
      </c>
      <c r="B57" s="107"/>
      <c r="C57" s="107"/>
      <c r="D57" s="122"/>
      <c r="E57" s="145">
        <v>200</v>
      </c>
      <c r="F57" s="164">
        <f t="shared" ref="F57:F58" si="0">+E57</f>
        <v>200</v>
      </c>
    </row>
    <row r="58" spans="1:7" ht="15.75" x14ac:dyDescent="0.25">
      <c r="A58" s="106" t="s">
        <v>208</v>
      </c>
      <c r="B58" s="107"/>
      <c r="C58" s="107"/>
      <c r="D58" s="122"/>
      <c r="E58" s="145">
        <v>103000</v>
      </c>
      <c r="F58" s="164">
        <f t="shared" si="0"/>
        <v>103000</v>
      </c>
    </row>
    <row r="59" spans="1:7" ht="15.75" x14ac:dyDescent="0.25">
      <c r="A59" s="106" t="s">
        <v>209</v>
      </c>
      <c r="B59" s="107"/>
      <c r="C59" s="107"/>
      <c r="D59" s="122"/>
      <c r="E59" s="145">
        <v>0</v>
      </c>
    </row>
    <row r="60" spans="1:7" ht="15.75" x14ac:dyDescent="0.25">
      <c r="A60" s="106" t="s">
        <v>210</v>
      </c>
      <c r="B60" s="101"/>
      <c r="C60" s="101"/>
      <c r="D60" s="124"/>
      <c r="E60" s="145">
        <v>6000</v>
      </c>
      <c r="F60" s="164">
        <f>+E60</f>
        <v>6000</v>
      </c>
    </row>
    <row r="61" spans="1:7" ht="15.75" x14ac:dyDescent="0.25">
      <c r="A61" s="106" t="s">
        <v>211</v>
      </c>
      <c r="B61" s="101"/>
      <c r="C61" s="101"/>
      <c r="D61" s="124"/>
      <c r="E61" s="145">
        <v>0</v>
      </c>
    </row>
    <row r="62" spans="1:7" ht="15.75" x14ac:dyDescent="0.25">
      <c r="A62" s="106" t="s">
        <v>212</v>
      </c>
      <c r="B62" s="101"/>
      <c r="C62" s="101"/>
      <c r="D62" s="124"/>
      <c r="E62" s="145">
        <v>0</v>
      </c>
    </row>
    <row r="63" spans="1:7" ht="15.75" x14ac:dyDescent="0.25">
      <c r="A63" s="106" t="s">
        <v>213</v>
      </c>
      <c r="B63" s="101"/>
      <c r="C63" s="101"/>
      <c r="D63" s="124"/>
      <c r="E63" s="145">
        <v>0</v>
      </c>
    </row>
    <row r="64" spans="1:7" ht="15.75" x14ac:dyDescent="0.25">
      <c r="A64" s="99" t="s">
        <v>214</v>
      </c>
      <c r="B64" s="93"/>
      <c r="C64" s="93"/>
      <c r="D64" s="122"/>
      <c r="E64" s="145">
        <v>20000</v>
      </c>
      <c r="F64" s="164">
        <f>E64/3*2</f>
        <v>13333.333333333334</v>
      </c>
      <c r="G64" t="s">
        <v>340</v>
      </c>
    </row>
    <row r="65" spans="1:6" ht="16.5" thickBot="1" x14ac:dyDescent="0.3">
      <c r="A65" s="81" t="s">
        <v>215</v>
      </c>
      <c r="B65" s="88"/>
      <c r="C65" s="88"/>
      <c r="D65" s="87"/>
      <c r="E65" s="79">
        <f>SUM(E8:E64)</f>
        <v>743879.6</v>
      </c>
      <c r="F65" s="79">
        <f>SUM(F8:F64)</f>
        <v>682457.68333333335</v>
      </c>
    </row>
    <row r="66" spans="1:6" ht="16.5" thickTop="1" x14ac:dyDescent="0.25">
      <c r="A66" s="85"/>
      <c r="B66" s="85"/>
      <c r="C66" s="85"/>
      <c r="D66" s="85"/>
      <c r="E66" s="146"/>
    </row>
    <row r="67" spans="1:6" ht="15.75" x14ac:dyDescent="0.25">
      <c r="A67" s="81" t="s">
        <v>107</v>
      </c>
      <c r="B67" s="88"/>
      <c r="C67" s="88"/>
      <c r="D67" s="87"/>
      <c r="E67" s="146"/>
    </row>
    <row r="68" spans="1:6" ht="15.75" x14ac:dyDescent="0.25">
      <c r="A68" s="81" t="s">
        <v>216</v>
      </c>
      <c r="B68" s="88"/>
      <c r="C68" s="88"/>
      <c r="D68" s="87"/>
      <c r="E68" s="146"/>
    </row>
    <row r="69" spans="1:6" ht="15.75" x14ac:dyDescent="0.25">
      <c r="A69" s="99" t="s">
        <v>217</v>
      </c>
      <c r="B69" s="112"/>
      <c r="C69" s="112"/>
      <c r="D69" s="99"/>
      <c r="E69" s="145">
        <v>5128</v>
      </c>
      <c r="F69" s="164">
        <f>+E69</f>
        <v>5128</v>
      </c>
    </row>
    <row r="70" spans="1:6" ht="15.75" x14ac:dyDescent="0.25">
      <c r="A70" s="99" t="s">
        <v>218</v>
      </c>
      <c r="B70" s="112"/>
      <c r="C70" s="112"/>
      <c r="D70" s="99"/>
      <c r="E70" s="145">
        <v>0</v>
      </c>
      <c r="F70" s="164">
        <f t="shared" ref="F70:F96" si="1">+E70</f>
        <v>0</v>
      </c>
    </row>
    <row r="71" spans="1:6" ht="15.75" x14ac:dyDescent="0.25">
      <c r="A71" s="99" t="s">
        <v>219</v>
      </c>
      <c r="B71" s="112"/>
      <c r="C71" s="112"/>
      <c r="D71" s="99"/>
      <c r="E71" s="146">
        <v>100</v>
      </c>
      <c r="F71" s="164">
        <f t="shared" si="1"/>
        <v>100</v>
      </c>
    </row>
    <row r="72" spans="1:6" ht="15.75" x14ac:dyDescent="0.25">
      <c r="A72" s="106" t="s">
        <v>220</v>
      </c>
      <c r="B72" s="107"/>
      <c r="C72" s="107"/>
      <c r="D72" s="106"/>
      <c r="E72" s="145">
        <v>17000</v>
      </c>
      <c r="F72" s="164">
        <f t="shared" si="1"/>
        <v>17000</v>
      </c>
    </row>
    <row r="73" spans="1:6" ht="15.75" x14ac:dyDescent="0.25">
      <c r="A73" s="99" t="s">
        <v>221</v>
      </c>
      <c r="B73" s="112"/>
      <c r="C73" s="112"/>
      <c r="D73" s="99"/>
      <c r="E73" s="145">
        <v>1500</v>
      </c>
      <c r="F73" s="164">
        <f t="shared" si="1"/>
        <v>1500</v>
      </c>
    </row>
    <row r="74" spans="1:6" ht="15.75" x14ac:dyDescent="0.25">
      <c r="A74" s="99" t="s">
        <v>222</v>
      </c>
      <c r="B74" s="112"/>
      <c r="C74" s="112"/>
      <c r="D74" s="99"/>
      <c r="E74" s="145">
        <v>300</v>
      </c>
      <c r="F74" s="164">
        <f t="shared" si="1"/>
        <v>300</v>
      </c>
    </row>
    <row r="75" spans="1:6" ht="15.75" x14ac:dyDescent="0.25">
      <c r="A75" s="99" t="s">
        <v>223</v>
      </c>
      <c r="B75" s="112"/>
      <c r="C75" s="112"/>
      <c r="D75" s="99"/>
      <c r="E75" s="145">
        <v>2400</v>
      </c>
      <c r="F75" s="164">
        <f t="shared" si="1"/>
        <v>2400</v>
      </c>
    </row>
    <row r="76" spans="1:6" ht="15.75" x14ac:dyDescent="0.25">
      <c r="A76" s="99" t="s">
        <v>224</v>
      </c>
      <c r="B76" s="112"/>
      <c r="C76" s="112"/>
      <c r="D76" s="99"/>
      <c r="E76" s="145">
        <v>900</v>
      </c>
      <c r="F76" s="164">
        <f t="shared" si="1"/>
        <v>900</v>
      </c>
    </row>
    <row r="77" spans="1:6" ht="15.75" x14ac:dyDescent="0.25">
      <c r="A77" s="99" t="s">
        <v>225</v>
      </c>
      <c r="B77" s="112"/>
      <c r="C77" s="112"/>
      <c r="D77" s="99"/>
      <c r="E77" s="145">
        <v>1000</v>
      </c>
      <c r="F77" s="164">
        <f t="shared" si="1"/>
        <v>1000</v>
      </c>
    </row>
    <row r="78" spans="1:6" ht="15.75" x14ac:dyDescent="0.25">
      <c r="A78" s="99" t="s">
        <v>226</v>
      </c>
      <c r="B78" s="112"/>
      <c r="C78" s="112"/>
      <c r="D78" s="99"/>
      <c r="E78" s="145">
        <v>39141</v>
      </c>
      <c r="F78" s="164">
        <f t="shared" si="1"/>
        <v>39141</v>
      </c>
    </row>
    <row r="79" spans="1:6" ht="15.75" x14ac:dyDescent="0.25">
      <c r="A79" s="99" t="s">
        <v>227</v>
      </c>
      <c r="B79" s="112"/>
      <c r="C79" s="112"/>
      <c r="D79" s="99"/>
      <c r="E79" s="145">
        <v>250</v>
      </c>
      <c r="F79" s="164">
        <f t="shared" si="1"/>
        <v>250</v>
      </c>
    </row>
    <row r="80" spans="1:6" ht="15.75" x14ac:dyDescent="0.25">
      <c r="A80" s="99" t="s">
        <v>228</v>
      </c>
      <c r="B80" s="112"/>
      <c r="C80" s="112"/>
      <c r="D80" s="99"/>
      <c r="E80" s="145">
        <v>61269</v>
      </c>
      <c r="F80" s="164">
        <f t="shared" si="1"/>
        <v>61269</v>
      </c>
    </row>
    <row r="81" spans="1:6" ht="15.75" x14ac:dyDescent="0.25">
      <c r="A81" s="136" t="s">
        <v>159</v>
      </c>
      <c r="B81" s="112"/>
      <c r="C81" s="112"/>
      <c r="D81" s="99"/>
      <c r="E81" s="145">
        <v>2500</v>
      </c>
      <c r="F81" s="164">
        <f t="shared" si="1"/>
        <v>2500</v>
      </c>
    </row>
    <row r="82" spans="1:6" ht="15.75" x14ac:dyDescent="0.25">
      <c r="A82" s="136" t="s">
        <v>229</v>
      </c>
      <c r="B82" s="112"/>
      <c r="C82" s="112"/>
      <c r="D82" s="99"/>
      <c r="E82" s="145">
        <v>27073</v>
      </c>
      <c r="F82" s="164">
        <f t="shared" si="1"/>
        <v>27073</v>
      </c>
    </row>
    <row r="83" spans="1:6" ht="15.75" x14ac:dyDescent="0.25">
      <c r="A83" s="129" t="s">
        <v>230</v>
      </c>
      <c r="B83" s="107"/>
      <c r="C83" s="107"/>
      <c r="D83" s="106"/>
      <c r="E83" s="145">
        <v>29000</v>
      </c>
      <c r="F83" s="164">
        <f t="shared" si="1"/>
        <v>29000</v>
      </c>
    </row>
    <row r="84" spans="1:6" ht="15.75" x14ac:dyDescent="0.25">
      <c r="A84" s="99" t="s">
        <v>231</v>
      </c>
      <c r="B84" s="112"/>
      <c r="C84" s="112"/>
      <c r="D84" s="99"/>
      <c r="E84" s="145">
        <v>1000</v>
      </c>
      <c r="F84" s="164">
        <f t="shared" si="1"/>
        <v>1000</v>
      </c>
    </row>
    <row r="85" spans="1:6" ht="15.75" x14ac:dyDescent="0.25">
      <c r="A85" s="106" t="s">
        <v>44</v>
      </c>
      <c r="B85" s="107"/>
      <c r="C85" s="107"/>
      <c r="D85" s="106"/>
      <c r="E85" s="145">
        <v>4000</v>
      </c>
      <c r="F85" s="164">
        <f t="shared" si="1"/>
        <v>4000</v>
      </c>
    </row>
    <row r="86" spans="1:6" ht="15.75" x14ac:dyDescent="0.25">
      <c r="A86" s="136" t="s">
        <v>232</v>
      </c>
      <c r="B86" s="112"/>
      <c r="C86" s="112"/>
      <c r="D86" s="99"/>
      <c r="E86" s="145">
        <v>1000</v>
      </c>
      <c r="F86" s="164">
        <f t="shared" si="1"/>
        <v>1000</v>
      </c>
    </row>
    <row r="87" spans="1:6" ht="15.75" x14ac:dyDescent="0.25">
      <c r="A87" s="121" t="s">
        <v>233</v>
      </c>
      <c r="B87" s="112"/>
      <c r="C87" s="112"/>
      <c r="D87" s="99"/>
      <c r="E87" s="145">
        <v>141544</v>
      </c>
      <c r="F87" s="164">
        <f t="shared" si="1"/>
        <v>141544</v>
      </c>
    </row>
    <row r="88" spans="1:6" ht="15.75" x14ac:dyDescent="0.25">
      <c r="A88" s="99" t="s">
        <v>234</v>
      </c>
      <c r="B88" s="107"/>
      <c r="C88" s="107"/>
      <c r="D88" s="106"/>
      <c r="E88" s="145">
        <v>2000</v>
      </c>
      <c r="F88" s="164">
        <f t="shared" si="1"/>
        <v>2000</v>
      </c>
    </row>
    <row r="89" spans="1:6" ht="15.75" x14ac:dyDescent="0.25">
      <c r="A89" s="99" t="s">
        <v>235</v>
      </c>
      <c r="B89" s="98"/>
      <c r="C89" s="98"/>
      <c r="D89" s="112"/>
      <c r="E89" s="145">
        <v>81010</v>
      </c>
      <c r="F89" s="164">
        <f>+E89-3010</f>
        <v>78000</v>
      </c>
    </row>
    <row r="90" spans="1:6" ht="15.75" x14ac:dyDescent="0.25">
      <c r="A90" s="106" t="s">
        <v>236</v>
      </c>
      <c r="B90" s="107"/>
      <c r="C90" s="107"/>
      <c r="D90" s="108"/>
      <c r="E90" s="145">
        <v>101296</v>
      </c>
      <c r="F90" s="164">
        <f>+E90</f>
        <v>101296</v>
      </c>
    </row>
    <row r="91" spans="1:6" ht="15.75" x14ac:dyDescent="0.25">
      <c r="A91" s="106" t="s">
        <v>237</v>
      </c>
      <c r="B91" s="107"/>
      <c r="C91" s="107"/>
      <c r="D91" s="108"/>
      <c r="E91" s="145"/>
      <c r="F91" s="164">
        <f t="shared" si="1"/>
        <v>0</v>
      </c>
    </row>
    <row r="92" spans="1:6" ht="15.75" x14ac:dyDescent="0.25">
      <c r="A92" s="99" t="s">
        <v>238</v>
      </c>
      <c r="B92" s="112"/>
      <c r="C92" s="112"/>
      <c r="D92" s="99"/>
      <c r="E92" s="145"/>
      <c r="F92" s="164">
        <f t="shared" si="1"/>
        <v>0</v>
      </c>
    </row>
    <row r="93" spans="1:6" ht="15.75" x14ac:dyDescent="0.25">
      <c r="A93" s="106" t="s">
        <v>239</v>
      </c>
      <c r="B93" s="107"/>
      <c r="C93" s="107"/>
      <c r="D93" s="106"/>
      <c r="E93" s="145">
        <v>1000</v>
      </c>
      <c r="F93" s="164">
        <f t="shared" si="1"/>
        <v>1000</v>
      </c>
    </row>
    <row r="94" spans="1:6" ht="15.75" x14ac:dyDescent="0.25">
      <c r="A94" s="99" t="s">
        <v>240</v>
      </c>
      <c r="B94" s="112"/>
      <c r="C94" s="112"/>
      <c r="D94" s="97"/>
      <c r="E94" s="145">
        <v>200</v>
      </c>
      <c r="F94" s="164">
        <f t="shared" si="1"/>
        <v>200</v>
      </c>
    </row>
    <row r="95" spans="1:6" ht="15.75" x14ac:dyDescent="0.25">
      <c r="A95" s="99" t="s">
        <v>241</v>
      </c>
      <c r="B95" s="112"/>
      <c r="C95" s="112"/>
      <c r="D95" s="99"/>
      <c r="E95" s="145">
        <v>500</v>
      </c>
      <c r="F95" s="164">
        <f t="shared" si="1"/>
        <v>500</v>
      </c>
    </row>
    <row r="96" spans="1:6" ht="15.75" x14ac:dyDescent="0.25">
      <c r="A96" s="99" t="s">
        <v>242</v>
      </c>
      <c r="B96" s="112"/>
      <c r="C96" s="112"/>
      <c r="D96" s="99"/>
      <c r="E96" s="145">
        <v>2000</v>
      </c>
      <c r="F96" s="164">
        <f t="shared" si="1"/>
        <v>2000</v>
      </c>
    </row>
    <row r="97" spans="1:7" ht="15.75" x14ac:dyDescent="0.25">
      <c r="A97" s="99" t="s">
        <v>243</v>
      </c>
      <c r="B97" s="112"/>
      <c r="C97" s="112"/>
      <c r="D97" s="99"/>
      <c r="E97" s="145">
        <v>7000</v>
      </c>
      <c r="F97" s="164">
        <f>+E97/2</f>
        <v>3500</v>
      </c>
    </row>
    <row r="98" spans="1:7" ht="15.75" x14ac:dyDescent="0.25">
      <c r="A98" s="99" t="s">
        <v>244</v>
      </c>
      <c r="B98" s="112"/>
      <c r="C98" s="112"/>
      <c r="D98" s="99"/>
      <c r="E98" s="145">
        <v>0</v>
      </c>
      <c r="F98" s="164">
        <f t="shared" ref="F98" si="2">+E98/2</f>
        <v>0</v>
      </c>
    </row>
    <row r="99" spans="1:7" ht="15.75" x14ac:dyDescent="0.25">
      <c r="A99" s="129" t="s">
        <v>245</v>
      </c>
      <c r="B99" s="107"/>
      <c r="C99" s="107"/>
      <c r="D99" s="106"/>
      <c r="E99" s="145">
        <v>1000</v>
      </c>
      <c r="F99" s="164">
        <f t="shared" ref="F99" si="3">+E99</f>
        <v>1000</v>
      </c>
    </row>
    <row r="100" spans="1:7" ht="15.75" x14ac:dyDescent="0.25">
      <c r="A100" s="81" t="s">
        <v>246</v>
      </c>
      <c r="B100" s="88"/>
      <c r="C100" s="88"/>
      <c r="D100" s="103"/>
      <c r="E100" s="155">
        <f>SUM(E69:E99)</f>
        <v>531111</v>
      </c>
      <c r="F100" s="155">
        <f>SUM(F69:F99)</f>
        <v>524601</v>
      </c>
    </row>
    <row r="101" spans="1:7" ht="15.75" x14ac:dyDescent="0.25">
      <c r="A101" s="81"/>
      <c r="B101" s="88"/>
      <c r="C101" s="88"/>
      <c r="D101" s="103"/>
      <c r="E101" s="147"/>
    </row>
    <row r="102" spans="1:7" ht="15.75" x14ac:dyDescent="0.25">
      <c r="A102" s="81" t="s">
        <v>247</v>
      </c>
      <c r="B102" s="85"/>
      <c r="C102" s="85"/>
      <c r="D102" s="85"/>
      <c r="E102" s="145"/>
    </row>
    <row r="103" spans="1:7" ht="15.75" x14ac:dyDescent="0.25">
      <c r="A103" s="136" t="s">
        <v>248</v>
      </c>
      <c r="B103" s="136"/>
      <c r="C103" s="136"/>
      <c r="D103" s="136"/>
      <c r="E103" s="145">
        <v>29000</v>
      </c>
      <c r="F103" s="164">
        <f>+E103/3*2</f>
        <v>19333.333333333332</v>
      </c>
      <c r="G103" t="s">
        <v>341</v>
      </c>
    </row>
    <row r="104" spans="1:7" ht="15.75" x14ac:dyDescent="0.25">
      <c r="A104" s="99" t="s">
        <v>249</v>
      </c>
      <c r="B104" s="99"/>
      <c r="C104" s="99"/>
      <c r="D104" s="99"/>
      <c r="E104" s="145">
        <v>11000</v>
      </c>
      <c r="F104" s="164">
        <f>+E104/3*2</f>
        <v>7333.333333333333</v>
      </c>
    </row>
    <row r="105" spans="1:7" ht="15.75" x14ac:dyDescent="0.25">
      <c r="A105" s="99" t="s">
        <v>250</v>
      </c>
      <c r="B105" s="99"/>
      <c r="C105" s="99"/>
      <c r="D105" s="99"/>
      <c r="E105" s="145">
        <v>3700</v>
      </c>
      <c r="F105" s="164">
        <f>+E105/3*2</f>
        <v>2466.6666666666665</v>
      </c>
    </row>
    <row r="106" spans="1:7" ht="15.75" x14ac:dyDescent="0.25">
      <c r="A106" s="99" t="s">
        <v>251</v>
      </c>
      <c r="B106" s="99"/>
      <c r="C106" s="99"/>
      <c r="D106" s="99"/>
      <c r="E106" s="145">
        <v>3700</v>
      </c>
      <c r="F106" s="164">
        <f>+E106/3*2</f>
        <v>2466.6666666666665</v>
      </c>
    </row>
    <row r="107" spans="1:7" ht="15.75" x14ac:dyDescent="0.25">
      <c r="A107" s="99" t="s">
        <v>252</v>
      </c>
      <c r="B107" s="99"/>
      <c r="C107" s="99"/>
      <c r="D107" s="99"/>
      <c r="E107" s="145">
        <v>8000</v>
      </c>
      <c r="F107" s="164">
        <v>0</v>
      </c>
    </row>
    <row r="108" spans="1:7" ht="15.75" x14ac:dyDescent="0.25">
      <c r="A108" s="106" t="s">
        <v>253</v>
      </c>
      <c r="B108" s="106"/>
      <c r="C108" s="106"/>
      <c r="D108" s="106"/>
      <c r="E108" s="145">
        <v>20000</v>
      </c>
      <c r="F108" s="164">
        <f>+E108</f>
        <v>20000</v>
      </c>
      <c r="G108" t="s">
        <v>342</v>
      </c>
    </row>
    <row r="109" spans="1:7" ht="15.75" x14ac:dyDescent="0.25">
      <c r="A109" s="106" t="s">
        <v>254</v>
      </c>
      <c r="B109" s="106"/>
      <c r="C109" s="106"/>
      <c r="D109" s="106"/>
      <c r="E109" s="145">
        <v>1000</v>
      </c>
      <c r="F109" s="164">
        <f>+E109/3*2</f>
        <v>666.66666666666663</v>
      </c>
    </row>
    <row r="110" spans="1:7" ht="15.75" x14ac:dyDescent="0.25">
      <c r="A110" s="99" t="s">
        <v>255</v>
      </c>
      <c r="B110" s="99"/>
      <c r="C110" s="99"/>
      <c r="D110" s="99"/>
      <c r="E110" s="145">
        <v>18000</v>
      </c>
      <c r="F110" s="164">
        <f>+E110*0.6</f>
        <v>10800</v>
      </c>
    </row>
    <row r="111" spans="1:7" ht="15.75" x14ac:dyDescent="0.25">
      <c r="A111" s="99" t="s">
        <v>256</v>
      </c>
      <c r="B111" s="99"/>
      <c r="C111" s="99"/>
      <c r="D111" s="99"/>
      <c r="E111" s="154">
        <v>42000</v>
      </c>
      <c r="F111" s="164">
        <f>+E111*0.6</f>
        <v>25200</v>
      </c>
    </row>
    <row r="112" spans="1:7" ht="15.75" x14ac:dyDescent="0.25">
      <c r="A112" s="86" t="s">
        <v>257</v>
      </c>
      <c r="B112" s="85"/>
      <c r="C112" s="85"/>
      <c r="D112" s="85"/>
      <c r="E112" s="147">
        <f>SUM(E103:E111)</f>
        <v>136400</v>
      </c>
      <c r="F112" s="147">
        <f>SUM(F103:F111)</f>
        <v>88266.666666666657</v>
      </c>
    </row>
    <row r="113" spans="1:7" ht="15.75" x14ac:dyDescent="0.25">
      <c r="A113" s="86"/>
      <c r="B113" s="85"/>
      <c r="C113" s="85"/>
      <c r="D113" s="85"/>
      <c r="E113" s="147"/>
    </row>
    <row r="114" spans="1:7" ht="15.75" x14ac:dyDescent="0.25">
      <c r="A114" s="81" t="s">
        <v>258</v>
      </c>
      <c r="B114" s="85"/>
      <c r="C114" s="85"/>
      <c r="D114" s="85"/>
      <c r="E114" s="145"/>
    </row>
    <row r="115" spans="1:7" ht="15.75" x14ac:dyDescent="0.25">
      <c r="A115" s="113" t="s">
        <v>259</v>
      </c>
      <c r="B115" s="99"/>
      <c r="C115" s="99"/>
      <c r="D115" s="99"/>
      <c r="E115" s="145"/>
    </row>
    <row r="116" spans="1:7" ht="15.75" x14ac:dyDescent="0.25">
      <c r="A116" s="99" t="s">
        <v>260</v>
      </c>
      <c r="B116" s="99"/>
      <c r="C116" s="99"/>
      <c r="D116" s="99"/>
      <c r="E116" s="145">
        <v>500</v>
      </c>
      <c r="F116" s="145">
        <f>E116</f>
        <v>500</v>
      </c>
    </row>
    <row r="117" spans="1:7" ht="15.75" x14ac:dyDescent="0.25">
      <c r="A117" s="99" t="s">
        <v>261</v>
      </c>
      <c r="B117" s="99"/>
      <c r="C117" s="99"/>
      <c r="D117" s="99"/>
      <c r="E117" s="145">
        <v>0</v>
      </c>
      <c r="F117" s="145">
        <f t="shared" ref="F117:F119" si="4">E117</f>
        <v>0</v>
      </c>
    </row>
    <row r="118" spans="1:7" ht="15.75" x14ac:dyDescent="0.25">
      <c r="A118" s="99" t="s">
        <v>262</v>
      </c>
      <c r="B118" s="99"/>
      <c r="C118" s="99"/>
      <c r="D118" s="99"/>
      <c r="E118" s="145">
        <v>0</v>
      </c>
      <c r="F118" s="145">
        <f t="shared" si="4"/>
        <v>0</v>
      </c>
    </row>
    <row r="119" spans="1:7" ht="15.75" x14ac:dyDescent="0.25">
      <c r="A119" s="99" t="s">
        <v>263</v>
      </c>
      <c r="B119" s="99"/>
      <c r="C119" s="99"/>
      <c r="D119" s="99"/>
      <c r="E119" s="145">
        <v>100</v>
      </c>
      <c r="F119" s="145">
        <f t="shared" si="4"/>
        <v>100</v>
      </c>
    </row>
    <row r="120" spans="1:7" ht="15.75" x14ac:dyDescent="0.25">
      <c r="A120" s="99" t="s">
        <v>264</v>
      </c>
      <c r="B120" s="99"/>
      <c r="C120" s="99"/>
      <c r="D120" s="99"/>
      <c r="E120" s="145">
        <v>1000</v>
      </c>
      <c r="F120" s="164">
        <f>+E120/2</f>
        <v>500</v>
      </c>
      <c r="G120" t="s">
        <v>343</v>
      </c>
    </row>
    <row r="121" spans="1:7" ht="15.75" x14ac:dyDescent="0.25">
      <c r="A121" s="106" t="s">
        <v>265</v>
      </c>
      <c r="B121" s="106"/>
      <c r="C121" s="106"/>
      <c r="D121" s="106"/>
      <c r="E121" s="145"/>
    </row>
    <row r="122" spans="1:7" ht="15.75" x14ac:dyDescent="0.25">
      <c r="A122" s="99" t="s">
        <v>266</v>
      </c>
      <c r="B122" s="99"/>
      <c r="C122" s="99"/>
      <c r="D122" s="99"/>
      <c r="E122" s="145">
        <v>0</v>
      </c>
      <c r="F122" s="145">
        <f t="shared" ref="F122:F134" si="5">E122</f>
        <v>0</v>
      </c>
    </row>
    <row r="123" spans="1:7" ht="15.75" x14ac:dyDescent="0.25">
      <c r="A123" s="99" t="s">
        <v>267</v>
      </c>
      <c r="B123" s="99"/>
      <c r="C123" s="99"/>
      <c r="D123" s="99"/>
      <c r="E123" s="145">
        <v>0</v>
      </c>
      <c r="F123" s="145">
        <f t="shared" si="5"/>
        <v>0</v>
      </c>
    </row>
    <row r="124" spans="1:7" ht="15.75" x14ac:dyDescent="0.25">
      <c r="A124" s="99" t="s">
        <v>268</v>
      </c>
      <c r="B124" s="99"/>
      <c r="C124" s="99"/>
      <c r="D124" s="99"/>
      <c r="E124" s="145"/>
      <c r="F124" s="145">
        <f t="shared" si="5"/>
        <v>0</v>
      </c>
    </row>
    <row r="125" spans="1:7" ht="15.75" x14ac:dyDescent="0.25">
      <c r="A125" s="106" t="s">
        <v>269</v>
      </c>
      <c r="B125" s="106"/>
      <c r="C125" s="106"/>
      <c r="D125" s="106"/>
      <c r="E125" s="145">
        <v>2500</v>
      </c>
      <c r="F125" s="145">
        <f t="shared" si="5"/>
        <v>2500</v>
      </c>
    </row>
    <row r="126" spans="1:7" ht="15.75" x14ac:dyDescent="0.25">
      <c r="A126" s="106" t="s">
        <v>270</v>
      </c>
      <c r="B126" s="106"/>
      <c r="C126" s="106"/>
      <c r="D126" s="106"/>
      <c r="E126" s="145"/>
      <c r="F126" s="145">
        <f t="shared" si="5"/>
        <v>0</v>
      </c>
    </row>
    <row r="127" spans="1:7" ht="15.75" x14ac:dyDescent="0.25">
      <c r="A127" s="106" t="s">
        <v>271</v>
      </c>
      <c r="B127" s="159"/>
      <c r="C127" s="159"/>
      <c r="D127" s="123"/>
      <c r="E127" s="145">
        <v>2500</v>
      </c>
      <c r="F127" s="145">
        <f t="shared" si="5"/>
        <v>2500</v>
      </c>
    </row>
    <row r="128" spans="1:7" ht="15.75" x14ac:dyDescent="0.25">
      <c r="A128" s="99" t="s">
        <v>272</v>
      </c>
      <c r="B128" s="115"/>
      <c r="C128" s="115"/>
      <c r="D128" s="116"/>
      <c r="E128" s="145">
        <v>150</v>
      </c>
      <c r="F128" s="145">
        <f t="shared" si="5"/>
        <v>150</v>
      </c>
    </row>
    <row r="129" spans="1:6" ht="15.75" x14ac:dyDescent="0.25">
      <c r="A129" s="99" t="s">
        <v>273</v>
      </c>
      <c r="B129" s="99"/>
      <c r="C129" s="99"/>
      <c r="D129" s="99"/>
      <c r="E129" s="145">
        <v>0</v>
      </c>
      <c r="F129" s="145">
        <f t="shared" si="5"/>
        <v>0</v>
      </c>
    </row>
    <row r="130" spans="1:6" ht="15.75" x14ac:dyDescent="0.25">
      <c r="A130" s="99" t="s">
        <v>274</v>
      </c>
      <c r="B130" s="99"/>
      <c r="C130" s="99"/>
      <c r="D130" s="99"/>
      <c r="E130" s="145">
        <v>0</v>
      </c>
      <c r="F130" s="145">
        <f t="shared" si="5"/>
        <v>0</v>
      </c>
    </row>
    <row r="131" spans="1:6" ht="15.75" x14ac:dyDescent="0.25">
      <c r="A131" s="99" t="s">
        <v>275</v>
      </c>
      <c r="B131" s="99"/>
      <c r="C131" s="99"/>
      <c r="D131" s="99"/>
      <c r="E131" s="145">
        <v>0</v>
      </c>
      <c r="F131" s="145">
        <f t="shared" si="5"/>
        <v>0</v>
      </c>
    </row>
    <row r="132" spans="1:6" ht="15.75" x14ac:dyDescent="0.25">
      <c r="A132" s="99" t="s">
        <v>276</v>
      </c>
      <c r="B132" s="99"/>
      <c r="C132" s="99"/>
      <c r="D132" s="99"/>
      <c r="E132" s="145">
        <v>0</v>
      </c>
      <c r="F132" s="145">
        <f t="shared" si="5"/>
        <v>0</v>
      </c>
    </row>
    <row r="133" spans="1:6" ht="15.75" x14ac:dyDescent="0.25">
      <c r="A133" s="99" t="s">
        <v>277</v>
      </c>
      <c r="B133" s="99"/>
      <c r="C133" s="99"/>
      <c r="D133" s="99"/>
      <c r="E133" s="145">
        <v>1000</v>
      </c>
      <c r="F133" s="145">
        <f t="shared" si="5"/>
        <v>1000</v>
      </c>
    </row>
    <row r="134" spans="1:6" ht="15.75" x14ac:dyDescent="0.25">
      <c r="A134" s="99" t="s">
        <v>278</v>
      </c>
      <c r="B134" s="80"/>
      <c r="C134" s="80"/>
      <c r="D134" s="80"/>
      <c r="E134" s="145">
        <v>0</v>
      </c>
      <c r="F134" s="145">
        <f t="shared" si="5"/>
        <v>0</v>
      </c>
    </row>
    <row r="135" spans="1:6" ht="15.75" x14ac:dyDescent="0.25">
      <c r="A135" s="81" t="s">
        <v>279</v>
      </c>
      <c r="B135" s="85"/>
      <c r="C135" s="85"/>
      <c r="D135" s="85"/>
      <c r="E135" s="155">
        <f>SUM(E116:E134)</f>
        <v>7750</v>
      </c>
      <c r="F135" s="155">
        <f>SUM(F116:F134)</f>
        <v>7250</v>
      </c>
    </row>
    <row r="136" spans="1:6" ht="15.75" x14ac:dyDescent="0.25">
      <c r="A136" s="104"/>
      <c r="B136" s="94"/>
      <c r="C136" s="94"/>
      <c r="D136" s="94"/>
      <c r="E136" s="145"/>
    </row>
    <row r="137" spans="1:6" ht="15.75" x14ac:dyDescent="0.25">
      <c r="A137" s="81" t="s">
        <v>280</v>
      </c>
      <c r="B137" s="85"/>
      <c r="C137" s="85"/>
      <c r="D137" s="85"/>
      <c r="E137" s="145"/>
    </row>
    <row r="138" spans="1:6" ht="15.75" x14ac:dyDescent="0.25">
      <c r="A138" s="113" t="s">
        <v>281</v>
      </c>
      <c r="B138" s="99"/>
      <c r="C138" s="99"/>
      <c r="D138" s="99"/>
      <c r="E138" s="145">
        <v>1600</v>
      </c>
      <c r="F138" s="164">
        <f>E138*0.6</f>
        <v>960</v>
      </c>
    </row>
    <row r="139" spans="1:6" ht="15.75" x14ac:dyDescent="0.25">
      <c r="A139" s="99" t="s">
        <v>282</v>
      </c>
      <c r="B139" s="99"/>
      <c r="C139" s="99"/>
      <c r="D139" s="99"/>
      <c r="E139" s="145">
        <v>1600</v>
      </c>
      <c r="F139" s="164">
        <f t="shared" ref="F139:F148" si="6">E139*0.6</f>
        <v>960</v>
      </c>
    </row>
    <row r="140" spans="1:6" ht="15.75" x14ac:dyDescent="0.25">
      <c r="A140" s="99" t="s">
        <v>283</v>
      </c>
      <c r="B140" s="99"/>
      <c r="C140" s="99"/>
      <c r="D140" s="99"/>
      <c r="E140" s="145">
        <v>5000</v>
      </c>
      <c r="F140" s="164">
        <f t="shared" si="6"/>
        <v>3000</v>
      </c>
    </row>
    <row r="141" spans="1:6" ht="15.75" x14ac:dyDescent="0.25">
      <c r="A141" s="99" t="s">
        <v>284</v>
      </c>
      <c r="B141" s="99"/>
      <c r="C141" s="99"/>
      <c r="D141" s="99"/>
      <c r="E141" s="145">
        <v>700</v>
      </c>
      <c r="F141" s="164">
        <f t="shared" si="6"/>
        <v>420</v>
      </c>
    </row>
    <row r="142" spans="1:6" ht="15.75" x14ac:dyDescent="0.25">
      <c r="A142" s="99" t="s">
        <v>285</v>
      </c>
      <c r="B142" s="99"/>
      <c r="C142" s="99"/>
      <c r="D142" s="99"/>
      <c r="E142" s="145">
        <v>4000</v>
      </c>
      <c r="F142" s="164">
        <f t="shared" si="6"/>
        <v>2400</v>
      </c>
    </row>
    <row r="143" spans="1:6" ht="15.75" x14ac:dyDescent="0.25">
      <c r="A143" s="99" t="s">
        <v>286</v>
      </c>
      <c r="B143" s="99"/>
      <c r="C143" s="99"/>
      <c r="D143" s="99"/>
      <c r="E143" s="145">
        <v>1600</v>
      </c>
      <c r="F143" s="164">
        <f t="shared" si="6"/>
        <v>960</v>
      </c>
    </row>
    <row r="144" spans="1:6" ht="15.75" x14ac:dyDescent="0.25">
      <c r="A144" s="106" t="s">
        <v>287</v>
      </c>
      <c r="B144" s="106"/>
      <c r="C144" s="106"/>
      <c r="D144" s="106"/>
      <c r="E144" s="145">
        <v>5000</v>
      </c>
      <c r="F144" s="164">
        <f t="shared" si="6"/>
        <v>3000</v>
      </c>
    </row>
    <row r="145" spans="1:7" ht="15.75" x14ac:dyDescent="0.25">
      <c r="A145" s="106" t="s">
        <v>288</v>
      </c>
      <c r="B145" s="106"/>
      <c r="C145" s="106"/>
      <c r="D145" s="106"/>
      <c r="E145" s="145">
        <v>5700</v>
      </c>
      <c r="F145" s="164">
        <f t="shared" si="6"/>
        <v>3420</v>
      </c>
    </row>
    <row r="146" spans="1:7" ht="15.75" x14ac:dyDescent="0.25">
      <c r="A146" s="99" t="s">
        <v>289</v>
      </c>
      <c r="B146" s="99"/>
      <c r="C146" s="99"/>
      <c r="D146" s="99"/>
      <c r="E146" s="145">
        <v>1000</v>
      </c>
      <c r="F146" s="164">
        <f t="shared" si="6"/>
        <v>600</v>
      </c>
    </row>
    <row r="147" spans="1:7" ht="15.75" x14ac:dyDescent="0.25">
      <c r="A147" s="106" t="s">
        <v>290</v>
      </c>
      <c r="B147" s="106"/>
      <c r="C147" s="106"/>
      <c r="D147" s="106"/>
      <c r="E147" s="145">
        <v>5000</v>
      </c>
      <c r="F147" s="164">
        <f t="shared" si="6"/>
        <v>3000</v>
      </c>
    </row>
    <row r="148" spans="1:7" ht="15.75" x14ac:dyDescent="0.25">
      <c r="A148" s="106" t="s">
        <v>291</v>
      </c>
      <c r="B148" s="106"/>
      <c r="C148" s="106"/>
      <c r="D148" s="106"/>
      <c r="E148" s="154">
        <v>1500</v>
      </c>
      <c r="F148" s="164">
        <f t="shared" si="6"/>
        <v>900</v>
      </c>
    </row>
    <row r="149" spans="1:7" ht="15.75" x14ac:dyDescent="0.25">
      <c r="A149" s="81" t="s">
        <v>292</v>
      </c>
      <c r="B149" s="85"/>
      <c r="C149" s="85"/>
      <c r="D149" s="85"/>
      <c r="E149" s="147">
        <f>SUM(E138:E148)</f>
        <v>32700</v>
      </c>
      <c r="F149" s="147">
        <f>SUM(F138:F148)</f>
        <v>19620</v>
      </c>
    </row>
    <row r="150" spans="1:7" ht="15.75" x14ac:dyDescent="0.25">
      <c r="A150" s="94"/>
      <c r="B150" s="94"/>
      <c r="C150" s="94"/>
      <c r="D150" s="94"/>
      <c r="E150" s="145"/>
    </row>
    <row r="151" spans="1:7" ht="15.75" x14ac:dyDescent="0.25">
      <c r="A151" s="81" t="s">
        <v>293</v>
      </c>
      <c r="B151" s="85"/>
      <c r="C151" s="85"/>
      <c r="D151" s="85"/>
      <c r="E151" s="145"/>
    </row>
    <row r="152" spans="1:7" ht="15.75" x14ac:dyDescent="0.25">
      <c r="A152" s="99" t="s">
        <v>294</v>
      </c>
      <c r="B152" s="106"/>
      <c r="C152" s="106"/>
      <c r="D152" s="101"/>
      <c r="E152" s="148"/>
    </row>
    <row r="153" spans="1:7" ht="15.75" x14ac:dyDescent="0.25">
      <c r="A153" s="106" t="s">
        <v>295</v>
      </c>
      <c r="B153" s="106"/>
      <c r="C153" s="118"/>
      <c r="D153" s="101"/>
      <c r="E153" s="148">
        <v>8500</v>
      </c>
      <c r="F153" s="164">
        <f>E153</f>
        <v>8500</v>
      </c>
    </row>
    <row r="154" spans="1:7" ht="15.75" x14ac:dyDescent="0.25">
      <c r="A154" s="81" t="s">
        <v>296</v>
      </c>
      <c r="B154" s="85"/>
      <c r="C154" s="85"/>
      <c r="D154" s="85"/>
      <c r="E154" s="155">
        <f>E153</f>
        <v>8500</v>
      </c>
      <c r="F154" s="155">
        <f>F153</f>
        <v>8500</v>
      </c>
    </row>
    <row r="155" spans="1:7" ht="15.75" x14ac:dyDescent="0.25">
      <c r="A155" s="104"/>
      <c r="B155" s="94"/>
      <c r="C155" s="94"/>
      <c r="D155" s="94"/>
      <c r="E155" s="145"/>
    </row>
    <row r="156" spans="1:7" ht="15.75" x14ac:dyDescent="0.25">
      <c r="A156" s="81" t="s">
        <v>297</v>
      </c>
      <c r="B156" s="85"/>
      <c r="C156" s="85"/>
      <c r="D156" s="85"/>
      <c r="E156" s="145"/>
    </row>
    <row r="157" spans="1:7" ht="15.75" x14ac:dyDescent="0.25">
      <c r="A157" s="99" t="s">
        <v>298</v>
      </c>
      <c r="B157" s="99"/>
      <c r="C157" s="99"/>
      <c r="D157" s="99"/>
      <c r="E157" s="154">
        <v>15385</v>
      </c>
      <c r="F157" s="164">
        <v>9300</v>
      </c>
      <c r="G157" t="s">
        <v>346</v>
      </c>
    </row>
    <row r="158" spans="1:7" ht="15.75" x14ac:dyDescent="0.25">
      <c r="A158" s="85" t="s">
        <v>299</v>
      </c>
      <c r="B158" s="85"/>
      <c r="C158" s="85"/>
      <c r="D158" s="85"/>
      <c r="E158" s="145"/>
    </row>
    <row r="159" spans="1:7" ht="15.75" x14ac:dyDescent="0.25">
      <c r="A159" s="82" t="s">
        <v>300</v>
      </c>
      <c r="B159" s="85"/>
      <c r="C159" s="85"/>
      <c r="D159" s="85"/>
      <c r="E159" s="145"/>
    </row>
    <row r="160" spans="1:7" ht="15.75" x14ac:dyDescent="0.25">
      <c r="A160" s="105" t="s">
        <v>301</v>
      </c>
      <c r="B160" s="99"/>
      <c r="C160" s="99"/>
      <c r="D160" s="99"/>
      <c r="E160" s="145"/>
    </row>
    <row r="161" spans="1:7" ht="15.75" x14ac:dyDescent="0.25">
      <c r="A161" s="105" t="s">
        <v>302</v>
      </c>
      <c r="B161" s="99"/>
      <c r="C161" s="99"/>
      <c r="D161" s="99"/>
      <c r="E161" s="145">
        <v>0</v>
      </c>
    </row>
    <row r="162" spans="1:7" ht="15.75" x14ac:dyDescent="0.25">
      <c r="A162" s="99" t="s">
        <v>303</v>
      </c>
      <c r="B162" s="99"/>
      <c r="C162" s="99"/>
      <c r="D162" s="99"/>
      <c r="E162" s="145">
        <v>0</v>
      </c>
    </row>
    <row r="163" spans="1:7" ht="15.75" x14ac:dyDescent="0.25">
      <c r="A163" s="139" t="s">
        <v>304</v>
      </c>
      <c r="B163" s="142">
        <v>13500</v>
      </c>
      <c r="C163" s="142"/>
      <c r="D163" s="141">
        <v>1</v>
      </c>
      <c r="E163" s="145"/>
    </row>
    <row r="164" spans="1:7" ht="15.75" x14ac:dyDescent="0.25">
      <c r="A164" s="139" t="s">
        <v>305</v>
      </c>
      <c r="B164" s="142">
        <v>13000</v>
      </c>
      <c r="C164" s="142"/>
      <c r="D164" s="141">
        <v>0.5</v>
      </c>
      <c r="E164" s="145"/>
    </row>
    <row r="165" spans="1:7" ht="15.75" x14ac:dyDescent="0.25">
      <c r="A165" s="139" t="s">
        <v>306</v>
      </c>
      <c r="B165" s="142">
        <v>12555</v>
      </c>
      <c r="C165" s="142"/>
      <c r="D165" s="141">
        <v>0.5</v>
      </c>
      <c r="E165" s="145"/>
    </row>
    <row r="166" spans="1:7" ht="15.75" x14ac:dyDescent="0.25">
      <c r="A166" s="139" t="s">
        <v>307</v>
      </c>
      <c r="B166" s="142">
        <v>11500</v>
      </c>
      <c r="C166" s="142"/>
      <c r="D166" s="141">
        <v>0.5</v>
      </c>
      <c r="E166" s="145"/>
    </row>
    <row r="167" spans="1:7" ht="15.75" x14ac:dyDescent="0.25">
      <c r="A167" s="139" t="s">
        <v>308</v>
      </c>
      <c r="B167" s="142">
        <v>11400</v>
      </c>
      <c r="C167" s="142"/>
      <c r="D167" s="141">
        <v>0.5</v>
      </c>
      <c r="E167" s="145"/>
    </row>
    <row r="168" spans="1:7" ht="15.75" x14ac:dyDescent="0.25">
      <c r="A168" s="139" t="s">
        <v>309</v>
      </c>
      <c r="B168" s="142">
        <v>11300</v>
      </c>
      <c r="C168" s="142"/>
      <c r="D168" s="141">
        <v>0.5</v>
      </c>
      <c r="E168" s="145"/>
    </row>
    <row r="169" spans="1:7" ht="15.75" x14ac:dyDescent="0.25">
      <c r="A169" s="139" t="s">
        <v>310</v>
      </c>
      <c r="B169" s="142">
        <v>11200</v>
      </c>
      <c r="C169" s="142"/>
      <c r="D169" s="141">
        <v>0.5</v>
      </c>
      <c r="E169" s="145"/>
    </row>
    <row r="170" spans="1:7" ht="15.75" x14ac:dyDescent="0.25">
      <c r="A170" s="139" t="s">
        <v>311</v>
      </c>
      <c r="B170" s="142">
        <v>10800</v>
      </c>
      <c r="C170" s="142"/>
      <c r="D170" s="141">
        <v>0.5</v>
      </c>
      <c r="E170" s="145">
        <f>B170*D170</f>
        <v>5400</v>
      </c>
      <c r="F170">
        <f>10445*0.5</f>
        <v>5222.5</v>
      </c>
      <c r="G170" t="s">
        <v>344</v>
      </c>
    </row>
    <row r="171" spans="1:7" ht="15.75" x14ac:dyDescent="0.25">
      <c r="A171" s="139"/>
      <c r="B171" s="142"/>
      <c r="C171" s="142"/>
      <c r="D171" s="141"/>
      <c r="E171" s="145"/>
    </row>
    <row r="172" spans="1:7" ht="15.75" x14ac:dyDescent="0.25">
      <c r="A172" s="143" t="s">
        <v>168</v>
      </c>
      <c r="B172" s="140"/>
      <c r="C172" s="140"/>
      <c r="D172" s="140"/>
      <c r="E172" s="154">
        <v>6000</v>
      </c>
      <c r="F172" s="154">
        <v>6000</v>
      </c>
    </row>
    <row r="173" spans="1:7" ht="15.75" x14ac:dyDescent="0.25">
      <c r="A173" s="82" t="s">
        <v>312</v>
      </c>
      <c r="B173" s="85"/>
      <c r="C173" s="85"/>
      <c r="D173" s="85"/>
      <c r="E173" s="145">
        <f>SUM(E170:E172)</f>
        <v>11400</v>
      </c>
      <c r="F173" s="145">
        <f>SUM(F170:F172)</f>
        <v>11222.5</v>
      </c>
    </row>
    <row r="174" spans="1:7" ht="15.75" x14ac:dyDescent="0.25">
      <c r="A174" s="84"/>
      <c r="B174" s="85"/>
      <c r="C174" s="85"/>
      <c r="D174" s="85"/>
      <c r="E174" s="145"/>
    </row>
    <row r="175" spans="1:7" ht="16.5" thickBot="1" x14ac:dyDescent="0.3">
      <c r="A175" s="82" t="s">
        <v>313</v>
      </c>
      <c r="B175" s="85"/>
      <c r="C175" s="85"/>
      <c r="D175" s="138"/>
      <c r="E175" s="166">
        <f>E100+E112+E135+E149+E154+E157+E173</f>
        <v>743246</v>
      </c>
      <c r="F175" s="166">
        <f>F100+F112+F135+F149+F154+F157+F173</f>
        <v>668760.16666666663</v>
      </c>
    </row>
    <row r="176" spans="1:7" ht="16.5" thickTop="1" x14ac:dyDescent="0.25">
      <c r="A176" s="84"/>
      <c r="B176" s="85"/>
      <c r="C176" s="85"/>
      <c r="D176" s="85"/>
      <c r="E176" s="145"/>
    </row>
    <row r="177" spans="1:6" ht="15.75" x14ac:dyDescent="0.25">
      <c r="A177" s="82" t="s">
        <v>314</v>
      </c>
      <c r="B177" s="80"/>
      <c r="C177" s="80"/>
      <c r="D177" s="80"/>
      <c r="E177" s="153"/>
    </row>
    <row r="178" spans="1:6" ht="16.5" thickBot="1" x14ac:dyDescent="0.3">
      <c r="A178" s="82" t="s">
        <v>315</v>
      </c>
      <c r="B178" s="85"/>
      <c r="C178" s="85"/>
      <c r="D178" s="85"/>
      <c r="E178" s="156">
        <f>E65-E175</f>
        <v>633.59999999997672</v>
      </c>
      <c r="F178" s="156">
        <f>F65-F175</f>
        <v>13697.516666666721</v>
      </c>
    </row>
    <row r="179" spans="1:6" ht="16.5" thickTop="1" x14ac:dyDescent="0.25">
      <c r="A179" s="120"/>
      <c r="B179" s="85"/>
      <c r="C179" s="85"/>
      <c r="D179" s="85"/>
      <c r="E179" s="149"/>
    </row>
    <row r="180" spans="1:6" ht="16.5" thickBot="1" x14ac:dyDescent="0.3">
      <c r="A180" s="91"/>
      <c r="B180" s="92"/>
      <c r="C180" s="92"/>
      <c r="D180" s="92"/>
      <c r="E180" s="150"/>
    </row>
    <row r="181" spans="1:6" ht="16.5" thickTop="1" x14ac:dyDescent="0.25">
      <c r="A181" s="83" t="s">
        <v>316</v>
      </c>
      <c r="B181" s="89"/>
      <c r="C181" s="89"/>
      <c r="D181" s="89"/>
      <c r="E181" s="151"/>
    </row>
    <row r="182" spans="1:6" ht="15.75" x14ac:dyDescent="0.25">
      <c r="A182" s="84"/>
      <c r="B182" s="85"/>
      <c r="C182" s="85"/>
      <c r="D182" s="85"/>
      <c r="E182" s="149"/>
    </row>
    <row r="183" spans="1:6" ht="15.75" x14ac:dyDescent="0.25">
      <c r="A183" s="90" t="s">
        <v>317</v>
      </c>
      <c r="B183" s="106"/>
      <c r="C183" s="106"/>
      <c r="D183" s="106"/>
      <c r="E183" s="145">
        <v>21480.07</v>
      </c>
    </row>
    <row r="184" spans="1:6" ht="15.75" x14ac:dyDescent="0.25">
      <c r="A184" s="90" t="s">
        <v>318</v>
      </c>
      <c r="B184" s="106"/>
      <c r="C184" s="106"/>
      <c r="D184" s="106"/>
      <c r="E184" s="145">
        <v>27925.97</v>
      </c>
    </row>
    <row r="185" spans="1:6" ht="15.75" x14ac:dyDescent="0.25">
      <c r="A185" s="84" t="s">
        <v>319</v>
      </c>
      <c r="B185" s="106"/>
      <c r="C185" s="106"/>
      <c r="D185" s="106"/>
      <c r="E185" s="145">
        <v>32500</v>
      </c>
    </row>
    <row r="186" spans="1:6" ht="15.75" x14ac:dyDescent="0.25">
      <c r="A186" s="82" t="s">
        <v>320</v>
      </c>
      <c r="B186" s="106"/>
      <c r="C186" s="106"/>
      <c r="D186" s="106"/>
      <c r="E186" s="145"/>
    </row>
    <row r="187" spans="1:6" ht="15.75" x14ac:dyDescent="0.25">
      <c r="A187" s="96" t="s">
        <v>178</v>
      </c>
      <c r="B187" s="107">
        <v>13302</v>
      </c>
      <c r="C187" s="107"/>
      <c r="D187" s="108">
        <v>2</v>
      </c>
      <c r="E187" s="145"/>
    </row>
    <row r="188" spans="1:6" ht="15.75" x14ac:dyDescent="0.25">
      <c r="A188" s="96" t="s">
        <v>179</v>
      </c>
      <c r="B188" s="107">
        <v>13500</v>
      </c>
      <c r="C188" s="107"/>
      <c r="D188" s="108">
        <v>3</v>
      </c>
      <c r="E188" s="145"/>
    </row>
    <row r="189" spans="1:6" ht="15.75" x14ac:dyDescent="0.25">
      <c r="A189" s="96" t="s">
        <v>180</v>
      </c>
      <c r="B189" s="107">
        <v>13000</v>
      </c>
      <c r="C189" s="107"/>
      <c r="D189" s="108">
        <v>1.5</v>
      </c>
      <c r="E189" s="145"/>
    </row>
    <row r="190" spans="1:6" ht="15.75" x14ac:dyDescent="0.25">
      <c r="A190" s="96" t="s">
        <v>181</v>
      </c>
      <c r="B190" s="107">
        <v>12555</v>
      </c>
      <c r="C190" s="107"/>
      <c r="D190" s="108">
        <v>2.5</v>
      </c>
      <c r="E190" s="145"/>
    </row>
    <row r="191" spans="1:6" ht="15.75" x14ac:dyDescent="0.25">
      <c r="A191" s="96" t="s">
        <v>182</v>
      </c>
      <c r="B191" s="107">
        <v>11500</v>
      </c>
      <c r="C191" s="107"/>
      <c r="D191" s="108">
        <v>2.5</v>
      </c>
      <c r="E191" s="145"/>
    </row>
    <row r="192" spans="1:6" ht="15.75" x14ac:dyDescent="0.25">
      <c r="A192" s="96" t="s">
        <v>183</v>
      </c>
      <c r="B192" s="107">
        <v>11400</v>
      </c>
      <c r="C192" s="107"/>
      <c r="D192" s="108">
        <v>0</v>
      </c>
      <c r="E192" s="145"/>
    </row>
    <row r="193" spans="1:5" ht="15.75" x14ac:dyDescent="0.25">
      <c r="A193" s="96" t="s">
        <v>184</v>
      </c>
      <c r="B193" s="107">
        <v>11300</v>
      </c>
      <c r="C193" s="107"/>
      <c r="D193" s="108">
        <v>1</v>
      </c>
      <c r="E193" s="145"/>
    </row>
    <row r="194" spans="1:5" ht="15.75" x14ac:dyDescent="0.25">
      <c r="A194" s="96" t="s">
        <v>185</v>
      </c>
      <c r="B194" s="107">
        <v>11200</v>
      </c>
      <c r="C194" s="107"/>
      <c r="D194" s="108">
        <v>1</v>
      </c>
      <c r="E194" s="145"/>
    </row>
    <row r="195" spans="1:5" ht="15.75" x14ac:dyDescent="0.25">
      <c r="A195" s="96" t="s">
        <v>186</v>
      </c>
      <c r="B195" s="107">
        <v>10800</v>
      </c>
      <c r="C195" s="107"/>
      <c r="D195" s="108">
        <v>0</v>
      </c>
      <c r="E195" s="145">
        <v>0</v>
      </c>
    </row>
    <row r="196" spans="1:5" ht="15.75" x14ac:dyDescent="0.25">
      <c r="A196" s="96"/>
      <c r="B196" s="112"/>
      <c r="C196" s="112"/>
      <c r="D196" s="97"/>
      <c r="E196" s="145">
        <v>0</v>
      </c>
    </row>
    <row r="197" spans="1:5" ht="15.75" x14ac:dyDescent="0.25">
      <c r="A197" s="84" t="s">
        <v>321</v>
      </c>
      <c r="B197" s="99"/>
      <c r="C197" s="99"/>
      <c r="D197" s="99"/>
      <c r="E197" s="157">
        <f>SUM(E183:E185)</f>
        <v>81906.040000000008</v>
      </c>
    </row>
    <row r="198" spans="1:5" ht="15.75" x14ac:dyDescent="0.25">
      <c r="A198" s="84"/>
      <c r="B198" s="99"/>
      <c r="C198" s="99"/>
      <c r="D198" s="99"/>
      <c r="E198" s="145"/>
    </row>
    <row r="199" spans="1:5" ht="15.75" x14ac:dyDescent="0.25">
      <c r="A199" s="82" t="s">
        <v>322</v>
      </c>
      <c r="B199" s="99"/>
      <c r="C199" s="99"/>
      <c r="D199" s="99"/>
      <c r="E199" s="145"/>
    </row>
    <row r="200" spans="1:5" ht="15.75" x14ac:dyDescent="0.25">
      <c r="A200" s="84" t="s">
        <v>323</v>
      </c>
      <c r="B200" s="117">
        <v>67</v>
      </c>
      <c r="C200" s="117"/>
      <c r="D200" s="100">
        <v>550</v>
      </c>
      <c r="E200" s="148"/>
    </row>
    <row r="201" spans="1:5" ht="15.75" x14ac:dyDescent="0.25">
      <c r="A201" s="84" t="s">
        <v>324</v>
      </c>
      <c r="B201" s="117">
        <v>25</v>
      </c>
      <c r="C201" s="117"/>
      <c r="D201" s="100">
        <v>1250</v>
      </c>
      <c r="E201" s="148"/>
    </row>
    <row r="202" spans="1:5" ht="15.75" x14ac:dyDescent="0.25">
      <c r="A202" s="137" t="s">
        <v>325</v>
      </c>
      <c r="B202" s="117">
        <v>67</v>
      </c>
      <c r="C202" s="80"/>
      <c r="D202" s="100">
        <v>700</v>
      </c>
      <c r="E202" s="148"/>
    </row>
    <row r="203" spans="1:5" ht="15.75" x14ac:dyDescent="0.25">
      <c r="A203" s="137" t="s">
        <v>326</v>
      </c>
      <c r="B203" s="117">
        <v>65</v>
      </c>
      <c r="C203" s="80"/>
      <c r="D203" s="100">
        <v>750</v>
      </c>
      <c r="E203" s="148"/>
    </row>
    <row r="204" spans="1:5" ht="15.75" x14ac:dyDescent="0.25">
      <c r="A204" s="137" t="s">
        <v>327</v>
      </c>
      <c r="B204" s="117">
        <v>20</v>
      </c>
      <c r="C204" s="80"/>
      <c r="D204" s="100">
        <v>2200</v>
      </c>
      <c r="E204" s="148"/>
    </row>
    <row r="205" spans="1:5" ht="15.75" x14ac:dyDescent="0.25">
      <c r="A205" s="137" t="s">
        <v>328</v>
      </c>
      <c r="B205" s="117">
        <v>65</v>
      </c>
      <c r="C205" s="80"/>
      <c r="D205" s="100">
        <v>400</v>
      </c>
      <c r="E205" s="148"/>
    </row>
    <row r="206" spans="1:5" ht="15.75" x14ac:dyDescent="0.25">
      <c r="A206" s="137" t="s">
        <v>329</v>
      </c>
      <c r="B206" s="117">
        <v>65</v>
      </c>
      <c r="C206" s="80"/>
      <c r="D206" s="100">
        <v>600</v>
      </c>
      <c r="E206" s="148"/>
    </row>
    <row r="207" spans="1:5" ht="15.75" x14ac:dyDescent="0.25">
      <c r="A207" s="137" t="s">
        <v>330</v>
      </c>
      <c r="B207" s="144">
        <v>65</v>
      </c>
      <c r="C207" s="95"/>
      <c r="D207" s="101">
        <v>500</v>
      </c>
      <c r="E207" s="148"/>
    </row>
    <row r="208" spans="1:5" ht="15.75" x14ac:dyDescent="0.25">
      <c r="A208" s="137" t="s">
        <v>331</v>
      </c>
      <c r="B208" s="144">
        <v>64</v>
      </c>
      <c r="C208" s="95"/>
      <c r="D208" s="101">
        <v>400</v>
      </c>
      <c r="E208" s="148">
        <f>B208*D208</f>
        <v>25600</v>
      </c>
    </row>
    <row r="209" spans="1:5" ht="16.5" thickBot="1" x14ac:dyDescent="0.3">
      <c r="A209" s="82" t="s">
        <v>332</v>
      </c>
      <c r="B209" s="99"/>
      <c r="C209" s="99"/>
      <c r="D209" s="99"/>
      <c r="E209" s="158">
        <f>E197-E208</f>
        <v>56306.040000000008</v>
      </c>
    </row>
    <row r="210" spans="1:5" ht="16.5" thickTop="1" x14ac:dyDescent="0.25">
      <c r="A210" s="82"/>
      <c r="B210" s="85"/>
      <c r="C210" s="85"/>
      <c r="D210" s="85"/>
      <c r="E210" s="145"/>
    </row>
    <row r="211" spans="1:5" ht="15.75" x14ac:dyDescent="0.25">
      <c r="A211" s="102"/>
      <c r="B211" s="85"/>
      <c r="C211" s="85"/>
      <c r="D211" s="85"/>
      <c r="E211" s="149"/>
    </row>
    <row r="212" spans="1:5" ht="16.5" thickBot="1" x14ac:dyDescent="0.3">
      <c r="A212" s="91"/>
      <c r="B212" s="92"/>
      <c r="C212" s="92"/>
      <c r="D212" s="92"/>
      <c r="E212" s="150"/>
    </row>
    <row r="213" spans="1:5" ht="16.5" thickTop="1" x14ac:dyDescent="0.25">
      <c r="A213" s="83" t="s">
        <v>333</v>
      </c>
      <c r="B213" s="89"/>
      <c r="C213" s="89"/>
      <c r="D213" s="89"/>
      <c r="E213" s="151"/>
    </row>
    <row r="214" spans="1:5" ht="15.75" x14ac:dyDescent="0.25">
      <c r="A214" s="84"/>
      <c r="B214" s="85"/>
      <c r="C214" s="85"/>
      <c r="D214" s="85"/>
      <c r="E214" s="149"/>
    </row>
    <row r="215" spans="1:5" ht="15.75" x14ac:dyDescent="0.25">
      <c r="A215" s="84" t="s">
        <v>334</v>
      </c>
      <c r="B215" s="85"/>
      <c r="C215" s="85"/>
      <c r="D215" s="85"/>
      <c r="E215" s="77">
        <v>51</v>
      </c>
    </row>
    <row r="216" spans="1:5" ht="15.75" x14ac:dyDescent="0.25">
      <c r="A216" s="84"/>
      <c r="B216" s="85"/>
      <c r="C216" s="85"/>
      <c r="D216" s="85"/>
      <c r="E216" s="145"/>
    </row>
    <row r="217" spans="1:5" ht="15.75" x14ac:dyDescent="0.25">
      <c r="A217" s="84" t="s">
        <v>335</v>
      </c>
      <c r="B217" s="85"/>
      <c r="C217" s="85"/>
      <c r="D217" s="85"/>
      <c r="E217" s="145">
        <v>0</v>
      </c>
    </row>
    <row r="218" spans="1:5" ht="15.75" x14ac:dyDescent="0.25">
      <c r="A218" s="84"/>
      <c r="B218" s="85"/>
      <c r="C218" s="85"/>
      <c r="D218" s="85"/>
      <c r="E218" s="145"/>
    </row>
    <row r="219" spans="1:5" ht="15.75" x14ac:dyDescent="0.25">
      <c r="A219" s="84" t="s">
        <v>336</v>
      </c>
      <c r="B219" s="85"/>
      <c r="C219" s="85"/>
      <c r="D219" s="85"/>
      <c r="E219" s="162">
        <v>0</v>
      </c>
    </row>
    <row r="220" spans="1:5" ht="15.75" x14ac:dyDescent="0.25">
      <c r="A220" s="84"/>
      <c r="B220" s="85"/>
      <c r="C220" s="85"/>
      <c r="D220" s="85"/>
      <c r="E220" s="145"/>
    </row>
    <row r="221" spans="1:5" ht="16.5" thickBot="1" x14ac:dyDescent="0.3">
      <c r="A221" s="82" t="s">
        <v>337</v>
      </c>
      <c r="B221" s="85"/>
      <c r="C221" s="85"/>
      <c r="D221" s="85"/>
      <c r="E221" s="78">
        <f>SUM(E215:E220)</f>
        <v>51</v>
      </c>
    </row>
    <row r="222" spans="1:5" ht="17.25" thickTop="1" thickBot="1" x14ac:dyDescent="0.3">
      <c r="A222" s="91"/>
      <c r="B222" s="91"/>
      <c r="C222" s="91"/>
      <c r="D222" s="91"/>
      <c r="E222" s="152"/>
    </row>
  </sheetData>
  <pageMargins left="0.7" right="0.7" top="0.75" bottom="0.75" header="0.3" footer="0.3"/>
  <ignoredErrors>
    <ignoredError sqref="E27 E16 E65 F117:F119 F122:F135 F17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MYS</vt:lpstr>
      <vt:lpstr>MYN</vt:lpstr>
      <vt:lpstr>DCON</vt:lpstr>
      <vt:lpstr>GF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christym770@outlook.com</dc:creator>
  <cp:lastModifiedBy>Gary</cp:lastModifiedBy>
  <dcterms:created xsi:type="dcterms:W3CDTF">2020-10-27T20:54:33Z</dcterms:created>
  <dcterms:modified xsi:type="dcterms:W3CDTF">2020-10-30T21:42:41Z</dcterms:modified>
</cp:coreProperties>
</file>